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E:\ESCOLA 30\ANEXOS\"/>
    </mc:Choice>
  </mc:AlternateContent>
  <bookViews>
    <workbookView xWindow="-120" yWindow="-120" windowWidth="29040" windowHeight="15720" activeTab="1"/>
  </bookViews>
  <sheets>
    <sheet name="PO ESCOLA" sheetId="1" r:id="rId1"/>
    <sheet name="CRONOGRAMA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75" i="1" l="1"/>
  <c r="H102" i="1"/>
  <c r="G9" i="1"/>
  <c r="H9" i="1" s="1"/>
  <c r="G151" i="1"/>
  <c r="H151" i="1" s="1"/>
  <c r="G150" i="1"/>
  <c r="H150" i="1" s="1"/>
  <c r="G87" i="1" l="1"/>
  <c r="H87" i="1" s="1"/>
  <c r="G21" i="1"/>
  <c r="G143" i="1"/>
  <c r="H143" i="1" s="1"/>
  <c r="G142" i="1"/>
  <c r="H142" i="1" s="1"/>
  <c r="G141" i="1"/>
  <c r="H141" i="1" s="1"/>
  <c r="G152" i="1"/>
  <c r="H152" i="1" s="1"/>
  <c r="G148" i="1"/>
  <c r="H148" i="1" s="1"/>
  <c r="G147" i="1"/>
  <c r="H147" i="1" s="1"/>
  <c r="G149" i="1"/>
  <c r="H149" i="1" s="1"/>
  <c r="G146" i="1"/>
  <c r="H146" i="1" s="1"/>
  <c r="G145" i="1"/>
  <c r="H145" i="1" s="1"/>
  <c r="G144" i="1"/>
  <c r="H144" i="1" s="1"/>
  <c r="G140" i="1"/>
  <c r="H140" i="1" s="1"/>
  <c r="G139" i="1"/>
  <c r="H139" i="1" s="1"/>
  <c r="G138" i="1"/>
  <c r="H138" i="1" s="1"/>
  <c r="G137" i="1"/>
  <c r="H137" i="1" s="1"/>
  <c r="G136" i="1"/>
  <c r="H136" i="1" s="1"/>
  <c r="G133" i="1"/>
  <c r="H133" i="1" s="1"/>
  <c r="H134" i="1" s="1"/>
  <c r="G84" i="1"/>
  <c r="H84" i="1" s="1"/>
  <c r="G85" i="1"/>
  <c r="H85" i="1" s="1"/>
  <c r="G86" i="1"/>
  <c r="H86" i="1" s="1"/>
  <c r="G88" i="1"/>
  <c r="H88" i="1" s="1"/>
  <c r="G89" i="1"/>
  <c r="H89" i="1" s="1"/>
  <c r="G83" i="1"/>
  <c r="H83" i="1" s="1"/>
  <c r="G63" i="1"/>
  <c r="H63" i="1" s="1"/>
  <c r="G62" i="1"/>
  <c r="H62" i="1" s="1"/>
  <c r="G120" i="1"/>
  <c r="H120" i="1" s="1"/>
  <c r="G119" i="1"/>
  <c r="H119" i="1" s="1"/>
  <c r="G100" i="1"/>
  <c r="H100" i="1" s="1"/>
  <c r="G99" i="1"/>
  <c r="H99" i="1" s="1"/>
  <c r="G98" i="1"/>
  <c r="H98" i="1" s="1"/>
  <c r="G102" i="1"/>
  <c r="G97" i="1"/>
  <c r="H97" i="1" s="1"/>
  <c r="H153" i="1" l="1"/>
  <c r="G96" i="1"/>
  <c r="H96" i="1" s="1"/>
  <c r="G95" i="1"/>
  <c r="H95" i="1" s="1"/>
  <c r="G80" i="1"/>
  <c r="H80" i="1" s="1"/>
  <c r="G22" i="1"/>
  <c r="H22" i="1" s="1"/>
  <c r="G29" i="1"/>
  <c r="H29" i="1" s="1"/>
  <c r="G23" i="1"/>
  <c r="H23" i="1" s="1"/>
  <c r="G17" i="1"/>
  <c r="H17" i="1" s="1"/>
  <c r="G18" i="1"/>
  <c r="H18" i="1" s="1"/>
  <c r="G10" i="1"/>
  <c r="H10" i="1" s="1"/>
  <c r="J25" i="2"/>
  <c r="I25" i="2"/>
  <c r="H25" i="2"/>
  <c r="G25" i="2"/>
  <c r="F25" i="2"/>
  <c r="E25" i="2"/>
  <c r="G39" i="1" l="1"/>
  <c r="H39" i="1" s="1"/>
  <c r="G53" i="1"/>
  <c r="H53" i="1" s="1"/>
  <c r="G54" i="1"/>
  <c r="H54" i="1" s="1"/>
  <c r="G124" i="1" l="1"/>
  <c r="H124" i="1" s="1"/>
  <c r="G125" i="1"/>
  <c r="H125" i="1" s="1"/>
  <c r="G126" i="1"/>
  <c r="H126" i="1" s="1"/>
  <c r="G127" i="1"/>
  <c r="H127" i="1" s="1"/>
  <c r="H73" i="1" l="1"/>
  <c r="H74" i="1"/>
  <c r="G73" i="1"/>
  <c r="G74" i="1"/>
  <c r="G11" i="1" l="1"/>
  <c r="H11" i="1" s="1"/>
  <c r="K9" i="1" l="1"/>
  <c r="K24" i="2"/>
  <c r="G24" i="1"/>
  <c r="H24" i="1" s="1"/>
  <c r="G25" i="1"/>
  <c r="H25" i="1" s="1"/>
  <c r="G72" i="1" l="1"/>
  <c r="H72" i="1"/>
  <c r="G59" i="1"/>
  <c r="H59" i="1" s="1"/>
  <c r="G60" i="1"/>
  <c r="H60" i="1" s="1"/>
  <c r="G61" i="1"/>
  <c r="H61" i="1" s="1"/>
  <c r="G64" i="1"/>
  <c r="H64" i="1" s="1"/>
  <c r="G57" i="1"/>
  <c r="H57" i="1" s="1"/>
  <c r="G56" i="1"/>
  <c r="H56" i="1" s="1"/>
  <c r="G55" i="1"/>
  <c r="H55" i="1" s="1"/>
  <c r="G52" i="1"/>
  <c r="H52" i="1" s="1"/>
  <c r="G50" i="1"/>
  <c r="H50" i="1" s="1"/>
  <c r="G118" i="1" l="1"/>
  <c r="H118" i="1" s="1"/>
  <c r="G116" i="1"/>
  <c r="H116" i="1" s="1"/>
  <c r="G69" i="1"/>
  <c r="G70" i="1"/>
  <c r="G76" i="1"/>
  <c r="G101" i="1"/>
  <c r="H101" i="1" s="1"/>
  <c r="G103" i="1"/>
  <c r="H103" i="1" s="1"/>
  <c r="G94" i="1"/>
  <c r="H94" i="1" s="1"/>
  <c r="G108" i="1"/>
  <c r="H108" i="1" s="1"/>
  <c r="G110" i="1"/>
  <c r="H110" i="1" s="1"/>
  <c r="G129" i="1"/>
  <c r="H129" i="1" s="1"/>
  <c r="H130" i="1" s="1"/>
  <c r="G114" i="1"/>
  <c r="H114" i="1" s="1"/>
  <c r="G107" i="1"/>
  <c r="H107" i="1" s="1"/>
  <c r="G81" i="1"/>
  <c r="H81" i="1" s="1"/>
  <c r="H91" i="1" s="1"/>
  <c r="G68" i="1"/>
  <c r="H68" i="1" s="1"/>
  <c r="G41" i="1"/>
  <c r="H41" i="1" s="1"/>
  <c r="G42" i="1"/>
  <c r="H42" i="1" s="1"/>
  <c r="G44" i="1"/>
  <c r="H44" i="1" s="1"/>
  <c r="G46" i="1"/>
  <c r="H46" i="1" s="1"/>
  <c r="G48" i="1"/>
  <c r="H48" i="1" s="1"/>
  <c r="G40" i="1"/>
  <c r="H40" i="1" s="1"/>
  <c r="G32" i="1"/>
  <c r="H32" i="1" s="1"/>
  <c r="G33" i="1"/>
  <c r="H33" i="1" s="1"/>
  <c r="G34" i="1"/>
  <c r="H34" i="1" s="1"/>
  <c r="G35" i="1"/>
  <c r="H35" i="1" s="1"/>
  <c r="G19" i="1"/>
  <c r="H19" i="1" s="1"/>
  <c r="G20" i="1"/>
  <c r="H20" i="1" s="1"/>
  <c r="G26" i="1"/>
  <c r="H26" i="1" s="1"/>
  <c r="G27" i="1"/>
  <c r="H27" i="1" s="1"/>
  <c r="G30" i="1"/>
  <c r="H30" i="1" s="1"/>
  <c r="G16" i="1"/>
  <c r="H16" i="1" s="1"/>
  <c r="G12" i="1"/>
  <c r="H12" i="1" s="1"/>
  <c r="H13" i="1" s="1"/>
  <c r="H121" i="1" l="1"/>
  <c r="H111" i="1"/>
  <c r="H104" i="1"/>
  <c r="H65" i="1"/>
  <c r="H36" i="1"/>
  <c r="H69" i="1"/>
  <c r="H70" i="1"/>
  <c r="H76" i="1"/>
  <c r="H77" i="1" l="1"/>
  <c r="H154" i="1"/>
  <c r="A14" i="2"/>
  <c r="K14" i="2"/>
  <c r="A15" i="2"/>
  <c r="K15" i="2"/>
  <c r="A16" i="2"/>
  <c r="K16" i="2"/>
  <c r="A17" i="2"/>
  <c r="K17" i="2"/>
  <c r="A18" i="2"/>
  <c r="K18" i="2"/>
  <c r="A19" i="2"/>
  <c r="K19" i="2"/>
  <c r="A20" i="2"/>
  <c r="K20" i="2"/>
  <c r="A21" i="2"/>
  <c r="K21" i="2"/>
  <c r="A22" i="2"/>
  <c r="K22" i="2"/>
  <c r="A23" i="2"/>
  <c r="K23" i="2"/>
  <c r="C25" i="2" l="1"/>
  <c r="D22" i="2" l="1"/>
  <c r="D24" i="2"/>
  <c r="D25" i="2"/>
  <c r="D16" i="2"/>
  <c r="D14" i="2"/>
  <c r="D21" i="2"/>
  <c r="D18" i="2"/>
  <c r="D23" i="2"/>
  <c r="D20" i="2"/>
  <c r="D17" i="2"/>
  <c r="D15" i="2"/>
  <c r="D19" i="2"/>
</calcChain>
</file>

<file path=xl/sharedStrings.xml><?xml version="1.0" encoding="utf-8"?>
<sst xmlns="http://schemas.openxmlformats.org/spreadsheetml/2006/main" count="449" uniqueCount="338">
  <si>
    <t>Planilha Orçamentária</t>
  </si>
  <si>
    <t>ITEM</t>
  </si>
  <si>
    <t>DESCRIÇÃO DOS SERVIÇOS</t>
  </si>
  <si>
    <t>UNID.</t>
  </si>
  <si>
    <t>QUANT.</t>
  </si>
  <si>
    <t>PR. UNIT.(R$)</t>
  </si>
  <si>
    <t>m²</t>
  </si>
  <si>
    <t>un</t>
  </si>
  <si>
    <t>MOVIMENTO DE TERRAS</t>
  </si>
  <si>
    <t>m³</t>
  </si>
  <si>
    <t>Subtotal item 2.0</t>
  </si>
  <si>
    <t>Subtotal item 4.0</t>
  </si>
  <si>
    <t>m</t>
  </si>
  <si>
    <t>FIOS E CABOS</t>
  </si>
  <si>
    <t>INTERRUPTOR</t>
  </si>
  <si>
    <t>TOMADAS ELÉTRICAS DE EMBUTIR</t>
  </si>
  <si>
    <t>LUMINÁRIAS</t>
  </si>
  <si>
    <t>Subtotal item 6.0</t>
  </si>
  <si>
    <t>ALVENARIA</t>
  </si>
  <si>
    <t>7.1.1</t>
  </si>
  <si>
    <t>IMPERMEABILIZAÇÕES</t>
  </si>
  <si>
    <t>Subtotal item 7.0</t>
  </si>
  <si>
    <t>ESQUADRIAS</t>
  </si>
  <si>
    <t>MADEIRA</t>
  </si>
  <si>
    <t>8.2.1</t>
  </si>
  <si>
    <t>Subtotal item 8.0</t>
  </si>
  <si>
    <t>9.1.1</t>
  </si>
  <si>
    <t>9.2.1</t>
  </si>
  <si>
    <t>Subtotal item 9.0</t>
  </si>
  <si>
    <t>REVESTIMENTO</t>
  </si>
  <si>
    <t>MASSA</t>
  </si>
  <si>
    <t>ACABAMENTO</t>
  </si>
  <si>
    <t>Subtotal item 10.0</t>
  </si>
  <si>
    <t>PAVIMENTAÇÃO</t>
  </si>
  <si>
    <t>CAMADA IMPERMEABILIZADORA</t>
  </si>
  <si>
    <t>Subtotal item 11.0</t>
  </si>
  <si>
    <t>PINTURAS</t>
  </si>
  <si>
    <t>ESMALTE</t>
  </si>
  <si>
    <t>3.1.2</t>
  </si>
  <si>
    <t>Item</t>
  </si>
  <si>
    <t>Descrição dos Serviços</t>
  </si>
  <si>
    <t>Valores dos Serviços</t>
  </si>
  <si>
    <t>Peso %</t>
  </si>
  <si>
    <t>Serviços a Executar</t>
  </si>
  <si>
    <t>Mês 1</t>
  </si>
  <si>
    <t>Mês 2</t>
  </si>
  <si>
    <t>Mês 3</t>
  </si>
  <si>
    <t>Mês 4</t>
  </si>
  <si>
    <t>Mês 5</t>
  </si>
  <si>
    <t>Mês 6</t>
  </si>
  <si>
    <t>TOTAL</t>
  </si>
  <si>
    <t>1.1</t>
  </si>
  <si>
    <t>2.1</t>
  </si>
  <si>
    <t>2.2</t>
  </si>
  <si>
    <t>3.1</t>
  </si>
  <si>
    <t>5.1</t>
  </si>
  <si>
    <t>5.1.1</t>
  </si>
  <si>
    <t>CONTRAPISO</t>
  </si>
  <si>
    <t>Custo TOTAL</t>
  </si>
  <si>
    <t>6.1</t>
  </si>
  <si>
    <t>7.1</t>
  </si>
  <si>
    <t>8.1</t>
  </si>
  <si>
    <t>8.1.1</t>
  </si>
  <si>
    <t>8.2</t>
  </si>
  <si>
    <t>9.1</t>
  </si>
  <si>
    <t>9.2</t>
  </si>
  <si>
    <t>SINAPI</t>
  </si>
  <si>
    <t>1.3</t>
  </si>
  <si>
    <t>2.1.1</t>
  </si>
  <si>
    <t>2.1.2</t>
  </si>
  <si>
    <t>2.2.1</t>
  </si>
  <si>
    <t>4.2</t>
  </si>
  <si>
    <t>4.2.1</t>
  </si>
  <si>
    <t>4.3</t>
  </si>
  <si>
    <t>4.3.1</t>
  </si>
  <si>
    <t>7.1.2</t>
  </si>
  <si>
    <t>COBERTURA/FORRO</t>
  </si>
  <si>
    <t>2.2.2</t>
  </si>
  <si>
    <t>MOVIMENTO DE TERRA</t>
  </si>
  <si>
    <t>INSTALAÇÕES ELÉTRICAS/HIDRÁULICAS</t>
  </si>
  <si>
    <t>PAREDES E PAINÉIS</t>
  </si>
  <si>
    <t>ADRIANA SCHENATTO</t>
  </si>
  <si>
    <t>2.1.3</t>
  </si>
  <si>
    <t>kg</t>
  </si>
  <si>
    <t>1.2</t>
  </si>
  <si>
    <t>4.1</t>
  </si>
  <si>
    <t>4.1.2</t>
  </si>
  <si>
    <t>4.1.3</t>
  </si>
  <si>
    <t>6.1.1</t>
  </si>
  <si>
    <t>2.2.3</t>
  </si>
  <si>
    <t>2.2.4</t>
  </si>
  <si>
    <t>CAIXA DE DISJUNTORES</t>
  </si>
  <si>
    <t>VALOR BDI</t>
  </si>
  <si>
    <t>LAJE</t>
  </si>
  <si>
    <t>REDE LÓGICA</t>
  </si>
  <si>
    <t>cj</t>
  </si>
  <si>
    <t>SISTEMA DE PROTEÇÃO CONTRA DESCARGAS ATMOSFÉRICAS</t>
  </si>
  <si>
    <t>5.2</t>
  </si>
  <si>
    <t>5.2.1</t>
  </si>
  <si>
    <t>Subtotal item 1.0</t>
  </si>
  <si>
    <t>Subtotal item 5.0</t>
  </si>
  <si>
    <t>BDI= 24,69%</t>
  </si>
  <si>
    <t>FORMAS</t>
  </si>
  <si>
    <t>2.3</t>
  </si>
  <si>
    <t>2.3.1</t>
  </si>
  <si>
    <t>ESTRUTRAS</t>
  </si>
  <si>
    <t>FUNDAÇÕES</t>
  </si>
  <si>
    <t>VIGAS</t>
  </si>
  <si>
    <t>PILARES</t>
  </si>
  <si>
    <t>2.4</t>
  </si>
  <si>
    <t>2.4.1</t>
  </si>
  <si>
    <t>2.4.2</t>
  </si>
  <si>
    <t>2.4.3</t>
  </si>
  <si>
    <t>3.1.3</t>
  </si>
  <si>
    <t>3.2</t>
  </si>
  <si>
    <t>3.2.1</t>
  </si>
  <si>
    <t>3.3</t>
  </si>
  <si>
    <t>3.3.1</t>
  </si>
  <si>
    <t>3.4</t>
  </si>
  <si>
    <t>3.4.1</t>
  </si>
  <si>
    <t>3.5</t>
  </si>
  <si>
    <t>3.5.1</t>
  </si>
  <si>
    <t>3.6</t>
  </si>
  <si>
    <t>3.6.1</t>
  </si>
  <si>
    <t>3.6.3</t>
  </si>
  <si>
    <t>3.6.4</t>
  </si>
  <si>
    <t>3.6.5</t>
  </si>
  <si>
    <t>3.6.6</t>
  </si>
  <si>
    <t>3.7</t>
  </si>
  <si>
    <t>3.7.1</t>
  </si>
  <si>
    <t>3.7.2</t>
  </si>
  <si>
    <t>3.7.3</t>
  </si>
  <si>
    <t>3.7.4</t>
  </si>
  <si>
    <t>4.1.1</t>
  </si>
  <si>
    <t>6.1.2</t>
  </si>
  <si>
    <t>6.1.3</t>
  </si>
  <si>
    <t>7.2</t>
  </si>
  <si>
    <t>7.2.1</t>
  </si>
  <si>
    <t>8.3</t>
  </si>
  <si>
    <t>8.3.1</t>
  </si>
  <si>
    <t>8.3.2</t>
  </si>
  <si>
    <t>ESTRUTURAS</t>
  </si>
  <si>
    <t>COBERTURA DO PATIO</t>
  </si>
  <si>
    <t>CALHA EM CHAPA DE AÇO GALVANIZADO NÚMERO 24, DESENVOLVIMENTO DE 50 CM, INCLUSO TRANSPORTE VERTICAL. AF_07/2019</t>
  </si>
  <si>
    <t>CABO DE COBRE FLEXÍVEL ISOLADO, 1,5 MM², ANTI-CHAMA 450/750 V, PARA CIRCUITOS TERMINAIS - FORNECIMENTO E INSTALAÇÃO. AF_12/2015</t>
  </si>
  <si>
    <t>CABO DE COBRE FLEXÍVEL ISOLADO, 2,5 MM², ANTI-CHAMA 450/750 V, PARA CIRCUITOS TERMINAIS - FORNECIMENTO E INSTALAÇÃO. AF_12/2015</t>
  </si>
  <si>
    <t>QUADRO DE DISTRIBUIÇÃO DE ENERGIA EM PVC, DE EMBUTIR, SEM BARRAMENTO, PARA 3 DISJUNTORES - FORNECIMENTO E INSTALAÇÃO. AF_10/2020</t>
  </si>
  <si>
    <t>ARMAÇÃO DE BLOCO, VIGA BALDRAME OU SAPATA UTILIZANDO AÇO CA-50 DE 8 MM - MONTAGEM. AF_06/2017</t>
  </si>
  <si>
    <t>CONCRETAGEM DE SAPATAS, FCK 30 MPA, COM USO DE BOMBA  LANÇAMENTO, ADENSAMENTO E ACABAMENTO. AF_11/2016</t>
  </si>
  <si>
    <t>ARMAÇÃO DE BLOCO, VIGA BALDRAME OU SAPATA UTILIZANDO AÇO CA-50 DE 10 MM - MONTAGEM. AF_06/2017</t>
  </si>
  <si>
    <t>CONCRETAGEM DE BLOCOS DE COROAMENTO E VIGAS BALDRAME, FCK 30 MPA, COM USO DE JERICA  LANÇAMENTO, ADENSAMENTO E ACABAMENTO. AF_06/2017</t>
  </si>
  <si>
    <t>ARMAÇÃO DE BLOCO, VIGA BALDRAME E SAPATA UTILIZANDO AÇO CA-60 DE 5 MM - MONTAGEM. AF_06/2017</t>
  </si>
  <si>
    <t>KIT DE PORTA DE MADEIRA PARA VERNIZ, SEMI-OCA (LEVE OU MÉDIA), PADRÃO MÉDIO, 90X210CM, ESPESSURA DE 3,5CM, ITENS INCLUSOS: DOBRADIÇAS, MONTAGEM E INSTALAÇÃO DO BATENTE, SEM FECHADURA - FORNECIMENTO E INSTALAÇÃO. AF_12/2019</t>
  </si>
  <si>
    <t>CHAPISCO APLICADO EM ALVENARIA (COM PRESENÇA DE VÃOS) E ESTRUTURAS DE CONCRETO DE FACHADA, COM COLHER DE PEDREIRO.  ARGAMASSA TRAÇO 1:3 COM PREPARO EM BETONEIRA 400L. AF_06/2014</t>
  </si>
  <si>
    <t>EMBOÇO OU MASSA ÚNICA EM ARGAMASSA TRAÇO 1:2:8, PREPARO MECÂNICO COM BETONEIRA 400 L, APLICADA MANUALMENTE EM PANOS DE FACHADA COM PRESENÇA DE VÃOS, ESPESSURA DE 25 MM. AF_06/2014</t>
  </si>
  <si>
    <t>GRANITO PARA BANCADA, POLIDO, TIPO ANDORINHA/ QUARTZ/ CASTELO/ CORUMBA OU OUTROS EQUIVALENTES DA REGIAO, E=  *2,5* CM</t>
  </si>
  <si>
    <t>CONTRAPISO EM ARGAMASSA TRAÇO 1:4 (CIMENTO E AREIA), PREPARO MECÂNICO COM BETONEIRA 400 L, APLICADO EM ÁREAS MOLHADAS SOBRE IMPERMEABILIZAÇÃO, ESPESSURA 3CM. AF_06/2014</t>
  </si>
  <si>
    <t>LASTRO DE CONCRETO MAGRO, APLICADO EM PISOS, LAJES SOBRE SOLO OU RADIERS, ESPESSURA DE 5 CM. AF_07/2016</t>
  </si>
  <si>
    <t>ESCAVAÇÃO MANUAL DE VALA COM PROFUNDIDADE MENOR OU IGUAL A 1,30 M. AF_02/2021</t>
  </si>
  <si>
    <t>ARMAÇÃO DE BLOCO, VIGA BALDRAME OU SAPATA UTILIZANDO AÇO CA-50 DE 12,5 MM - MONTAGEM. AF_06/2017</t>
  </si>
  <si>
    <t>FABRICAÇÃO DE FÔRMA PARA VIGAS, COM MADEIRA SERRADA, E = 25 MM. AF_09/2020</t>
  </si>
  <si>
    <t>CABO DE COBRE FLEXÍVEL ISOLADO, 6 MM², ANTI-CHAMA 450/750 V, PARA CIRCUITOS TERMINAIS - FORNECIMENTO E INSTALAÇÃO. AF_12/2015</t>
  </si>
  <si>
    <t>INTERRUPTOR SIMPLES (1 MÓDULO) COM INTERRUPTOR PARALELO (1 MÓDULO), 10A/250V, SEM SUPORTE E SEM PLACA - FORNECIMENTO E INSTALAÇÃO. AF_12/2015</t>
  </si>
  <si>
    <t>TOMADA MÉDIA DE EMBUTIR (2 MÓDULOS), 2P+T 10 A, SEM SUPORTE E SEM PLACA - FORNECIMENTO E INSTALAÇÃO. AF_12/2015</t>
  </si>
  <si>
    <t>ELETRODUTO RÍGIDO ROSCÁVEL, PVC, DN 32 MM (1"), PARA CIRCUITOS TERMINAIS, INSTALADO EM LAJE - FORNECIMENTO E INSTALAÇÃO. AF_12/2015</t>
  </si>
  <si>
    <t>LUVA PARA ELETRODUTO, PVC, ROSCÁVEL, DN 40 MM (1 1/4"), PARA CIRCUITOS TERMINAIS, INSTALADA EM LAJE - FORNECIMENTO E INSTALAÇÃO. AF_12/2015</t>
  </si>
  <si>
    <t>ARRUELA EM ALUMINIO, COM ROSCA, DE  1 1/4", PARA ELETRODUTO</t>
  </si>
  <si>
    <t>CABO TELEFONICO CCI 50, 2 PARES, USO INTERNO, SEM BLINDAGEM</t>
  </si>
  <si>
    <t>CABO DE PAR TRANCADO UTP, 4 PARES, CATEGORIA 6</t>
  </si>
  <si>
    <t>1.4</t>
  </si>
  <si>
    <t>92270</t>
  </si>
  <si>
    <t>REATERRO MANUAL DE VALAS COM COMPACTAÇÃO MECANIZADA. AF_04/2016</t>
  </si>
  <si>
    <t>93382</t>
  </si>
  <si>
    <t>LASTRO DE CONCRETO MAGRO, APLICADO EM BLOCOS DE COROAMENTO OU SAPATAS. AF_08/2017</t>
  </si>
  <si>
    <t>96616</t>
  </si>
  <si>
    <t>101877</t>
  </si>
  <si>
    <t>TOMADA DE REDE RJ45 - FORNECIMENTO E INSTALAÇÃO. AF_11/2019</t>
  </si>
  <si>
    <t>98307</t>
  </si>
  <si>
    <t>TELA DE ACO SOLDADA NERVURADA, CA-60, Q-61, (0,97 KG/M2), DIAMETRO DO FIO = 3,4 MM, LARGURA = 2,45 M, ESPACAMENTO DA MALHA = 15 X 15 CM</t>
  </si>
  <si>
    <t>4.2.2</t>
  </si>
  <si>
    <t>4.2.3</t>
  </si>
  <si>
    <t>IMPERMEABILIZAÇÃO DE SUPERFÍCIE COM EMULSÃO ASFÁLTICA, 2 DEMÃOS AF_06/2018</t>
  </si>
  <si>
    <t>98557</t>
  </si>
  <si>
    <t>RODAPÉ CERÂMICO DE 7CM DE ALTURA COM PLACAS TIPO ESMALTADA EXTRA DE DIMENSÕES 45X45CM. AF_06/2014</t>
  </si>
  <si>
    <t>88649</t>
  </si>
  <si>
    <t>APLICAÇÃO MANUAL DE PINTURA COM TINTA LÁTEX ACRÍLICA EM TETO, DUAS DEMÃOS. AF_06/2014</t>
  </si>
  <si>
    <t>APLICAÇÃO MANUAL DE PINTURA COM TINTA LÁTEX ACRÍLICA EM PAREDES, DUAS DEMÃOS. AF_06/2014</t>
  </si>
  <si>
    <t>PAREDES E TETO</t>
  </si>
  <si>
    <t>APLICAÇÃO DE FUNDO SELADOR ACRÍLICO EM PAREDES, UMA DEMÃO. AF_06/2014</t>
  </si>
  <si>
    <t>88485</t>
  </si>
  <si>
    <t>88484</t>
  </si>
  <si>
    <t>APLICAÇÃO DE FUNDO SELADOR ACRÍLICO EM TETO, UMA DEMÃO. AF_06/2014</t>
  </si>
  <si>
    <t>88488</t>
  </si>
  <si>
    <t>3.1.1</t>
  </si>
  <si>
    <t>5.1.2</t>
  </si>
  <si>
    <t>10.1</t>
  </si>
  <si>
    <t>2.2.5</t>
  </si>
  <si>
    <t>2.4.4</t>
  </si>
  <si>
    <t>9.1.2</t>
  </si>
  <si>
    <t>9.1.3</t>
  </si>
  <si>
    <t>9.1.4</t>
  </si>
  <si>
    <t>11.1</t>
  </si>
  <si>
    <t>PONTO DE CONSUMO TERMINAL DE ÁGUA FRIA (SUBRAMAL) COM TUBULAÇÃO DE PVC, DN 25 MM, INSTALADO EM RAMAL DE ÁGUA, INCLUSOS RASGO E CHUMBAMENTO EM ALVENARIA. AF_12/2014</t>
  </si>
  <si>
    <t>TUBO, PVC, SOLDÁVEL, DN 25MM, INSTALADO EM RAMAL DE DISTRIBUIÇÃO DE ÁGUA - FORNECIMENTO E INSTALAÇÃO. AF_12/2014</t>
  </si>
  <si>
    <t>89402</t>
  </si>
  <si>
    <t>89707</t>
  </si>
  <si>
    <t>CAIXA SIFONADA, PVC, DN 100 X 100 X 50 MM, JUNTA ELÁSTICA, FORNECIDA E INSTALADA EM RAMAL DE DESCARGA OU EM RAMAL DE ESGOTO SANITÁRIO. AF_12/2014</t>
  </si>
  <si>
    <t>11.2</t>
  </si>
  <si>
    <t>ALUMINIO</t>
  </si>
  <si>
    <t>CUBA DE EMBUTIR OVAL EM LOUÇA BRANCA, 35 X 50CM OU EQUIVALENTE - FORNECIMENTO E INSTALAÇÃO. AF_01/2020</t>
  </si>
  <si>
    <t>86901</t>
  </si>
  <si>
    <t>BACIA SANITARIA (VASO) COM CAIXA ACOPLADA, DE LOUCA BRANCA</t>
  </si>
  <si>
    <t>12.1.2</t>
  </si>
  <si>
    <t>ESPELHO CRISTAL E = 4 MM</t>
  </si>
  <si>
    <t>PORTA DE ALUMÍNIO DE ABRIR COM LAMBRI, COM GUARNIÇÃO, FIXAÇÃO COM PARAFUSOS - FORNECIMENTO E INSTALAÇÃO. AF_12/2019</t>
  </si>
  <si>
    <t>91338</t>
  </si>
  <si>
    <t>REGISTRO PRESSAO COM ACABAMENTO E CANOPLA CROMADA, SIMPLES, BITOLA 3/4 " (REF 1416)</t>
  </si>
  <si>
    <t>ELETRODUTO FLEXÍVEL CORRUGADO REFORÇADO, PVC, DN 25 MM (3/4"), PARA CIRCUITOS TERMINAIS, INSTALADO EM FORRO - FORNECIMENTO E INSTALAÇÃO. AF_12/2015</t>
  </si>
  <si>
    <t>91835</t>
  </si>
  <si>
    <t>3.1.4</t>
  </si>
  <si>
    <t>CONJUNTO TERMINAL AÉREO, PRESILHAS E FIXAÇÃO</t>
  </si>
  <si>
    <t>CONECTOR E DESCIDA PARA PILARES</t>
  </si>
  <si>
    <t xml:space="preserve"> </t>
  </si>
  <si>
    <t>102219</t>
  </si>
  <si>
    <t>96973</t>
  </si>
  <si>
    <t>CORDOALHA DE COBRE NU 35 MM², NÃO ENTERRADA, COM ISOLADOR - FORNECIMENTO E INSTALAÇÃO. AF_12/2017</t>
  </si>
  <si>
    <t>Município: Centenário</t>
  </si>
  <si>
    <t>PROJETO DE AMPLIAÇÃO</t>
  </si>
  <si>
    <t>LOCACAO CONVENCIONAL DE OBRA, UTILIZANDO GABARITO DE TÁBUAS CORRIDAS PONTALETADAS A CADA 2,00M -  2 UTILIZAÇÕES. AF_10/2018</t>
  </si>
  <si>
    <t>ARMAÇÃO DE BLOCO, VIGA BALDRAME OU SAPATA UTILIZANDO AÇO CA-50 DE 6,3 MM - MONTAGEM. AF_06/2017</t>
  </si>
  <si>
    <t>2.1.4</t>
  </si>
  <si>
    <t>2.1.5</t>
  </si>
  <si>
    <t>FABRICAÇÃO DE FÔRMA PARA PILARES E ESTRUTURAS SIMILARES, EM MADEIRA SERRADA, E=25 MM. AF_09/2020</t>
  </si>
  <si>
    <t>KIT DE PORTA DE MADEIRA PARA VERNIZ, SEMI-OCA (LEVE OU MÉDIA), PADRÃO MÉDIO, 80X210CM, ESPESSURA DE 3,5CM, ITENS INCLUSOS: DOBRADIÇAS, MONTAGEM E INSTALAÇÃO DO BATENTE, SEM FECHADURA - FORNECIMENTO E INSTALAÇÃO. AF_12/2019</t>
  </si>
  <si>
    <t>LAJE PRÉ-MOLDADA UNIDIRECIONAL, BIAPOIADA, PARA FORRO, ENCHIMENTO EM CERÂMICA, VIGOTA CONVENCIONAL, ALTURA TOTAL DA LAJE (ENCHIMENTO+CAPA) = (8+3). AF_11/2020</t>
  </si>
  <si>
    <t>ALVENARIA DE VEDAÇÃO DE BLOCOS CERÂMICOS FURADOS NA HORIZONTAL DE 11,5X19X19 CM (ESPESSURA 11,5 CM) E ARGAMASSA DE ASSENTAMENTO COM PREPARO EM BETONEIRA. AF_12/2021</t>
  </si>
  <si>
    <t>TELHAMENTO COM TELHA ONDULADA DE FIBROCIMENTO E = 6 MM, COM RECOBRIMENTO LATERAL DE 1/4 DE ONDA PARA TELHADO COM INCLINAÇÃO MAIOR QUE 10°, COM ATÉ 2 ÁGUAS, INCLUSO IÇAMENTO. AF_07/2019</t>
  </si>
  <si>
    <t>CUMEEIRA PARA TELHA DE FIBROCIMENTO ONDULADA E = 6 MM, INCLUSO ACESSÓRIOS DE FIXAÇÃO E IÇAMENTO. AF_07/2019</t>
  </si>
  <si>
    <t>FABRICAÇÃO E INSTALAÇÃO DE ESTRUTURA PONTALETADA DE MADEIRA NÃO APARELHADA PARA TELHADOS COM ATÉ 2 ÁGUAS E PARA TELHA ONDULADA DE FIBROCIMENTO, METÁLICA, PLÁSTICA OU TERMOACÚSTICA, INCLUSO TRANSPORTE VERTICAL. AF_12/2015</t>
  </si>
  <si>
    <t>TELHAS E ESTRUTURA EM MADEIRA  E AÇO</t>
  </si>
  <si>
    <t>TELHAMENTO EM ALUZINCO DO TIPO SANDUÍCHE, TP-40 0,43MM + EPS + CHAPA AMADEIRADA 0,43MM, E CUMEEIRAS DO TIPO LISAS 0,43MM TOTALIZANDO 30 METROS, FIXAÇÃO COM PARAFUSOS 4.3/8, MADEIRA PARA EPS (NCM) PARAFUSO AUTB. SEXT. ZB 12X7/8(TELHA /TELHA) (NCM).</t>
  </si>
  <si>
    <t>COTAÇÃO-01</t>
  </si>
  <si>
    <t>6.1.4</t>
  </si>
  <si>
    <t>6.1.5</t>
  </si>
  <si>
    <t>6.1.6</t>
  </si>
  <si>
    <t>6.1.7</t>
  </si>
  <si>
    <t>6.1.8</t>
  </si>
  <si>
    <t>TRAMA DE MADEIRA COMPOSTA POR TERÇAS PARA TELHADOS DE ATÉ 2 ÁGUAS PARA TELHA ONDULADA DE FIBROCIMENTO, METÁLICA, PLÁSTICA OU TERMOACÚSTICA, INCLUSO TRANSPORTE VERTICAL. AF_07/2019</t>
  </si>
  <si>
    <t>ESPELHO EM MADEIRA PARA TELHADO</t>
  </si>
  <si>
    <t>6.1.9</t>
  </si>
  <si>
    <t>6.1.10</t>
  </si>
  <si>
    <t>COTAÇÃO-03</t>
  </si>
  <si>
    <t>REVESTIMENTO CERÂMICO PARA PAREDES INTERNAS COM PLACAS TIPO ESMALTADA EXTRA DE DIMENSÕES 20X20 CM APLICADAS EM AMBIENTES DE ÁREA MAIOR QUE 5 M² NA ALTURA INTEIRA DAS PAREDES. AF_06/2014</t>
  </si>
  <si>
    <t>REVESTIMENTO CERÂMICO PARA PISO COM PLACAS TIPO PORCELANATO DE DIMENSÕES 60X60 CM APLICADA EM AMBIENTES DE ÁREA ENTRE 5 M² E 10 M². AF_06/2014</t>
  </si>
  <si>
    <t>PINTURA TINTA DE ACABAMENTO (PIGMENTADA) ESMALTE SINTÉTICO ACETINADO EM MADEIRA, 2 DEMÃOS. AF_01/2021 -  PORTAS</t>
  </si>
  <si>
    <t>PREPARO DO PISO CIMENTADO PARA PINTURA - LIXAMENTO E LIMPEZA. AF_05/2021</t>
  </si>
  <si>
    <t>8.3.3</t>
  </si>
  <si>
    <t>3.7.5</t>
  </si>
  <si>
    <t>3.7.6</t>
  </si>
  <si>
    <t>EXTINTOR DE INCÊNDIO PORTÁTIL COM CARGA DE PQS DE 4 KG, CLASSE BC - FORNECIMENTO E INSTALAÇÃO. AF_10/2020_P</t>
  </si>
  <si>
    <t xml:space="preserve">LUMINÁRIAS DE EMERGÊNCIA 30 LEDS BRANCA </t>
  </si>
  <si>
    <t>PLACAS DE SINALIZAÇÃO</t>
  </si>
  <si>
    <t>JANELA DE ALUMÍNIO TIPO MAXIM-AR, COM VIDROS, BATENTE E FERRAGENS. EXCLUSIVE ALIZAR, ACABAMENTO E CONTRAMARCO. FORNECIMENTO E INSTALAÇÃO. AF_12/2019</t>
  </si>
  <si>
    <t>JANELA DE ALUMÍNIO DE CORRER COM 2 FOLHAS PARA VIDROS, COM VIDROS, BATENTE, ACABAMENTO COM ACETATO OU BRILHANTE E FERRAGENS. EXCLUSIVE ALIZAR E CONTRAMARCO. FORNECIMENTO E INSTALAÇÃO. AF_12/2019</t>
  </si>
  <si>
    <t>PORTA DE CORRER DE ALUMÍNIO, COM DUAS FOLHAS PARA VIDRO, INCLUSO VIDRO LISO INCOLOR, FECHADURA E PUXADOR, SEM ALIZAR. AF_12/2019</t>
  </si>
  <si>
    <t>5.2.2</t>
  </si>
  <si>
    <t>5.2.3</t>
  </si>
  <si>
    <t>5.2.4</t>
  </si>
  <si>
    <t>5.2.5</t>
  </si>
  <si>
    <t>5.2.6</t>
  </si>
  <si>
    <t>2.2.6</t>
  </si>
  <si>
    <t>2.3.2</t>
  </si>
  <si>
    <t>3.6.2</t>
  </si>
  <si>
    <t>INSTALAÇÕES HIDRÁULICAS/SANITÁRIAS</t>
  </si>
  <si>
    <t>11.3</t>
  </si>
  <si>
    <t>11.4</t>
  </si>
  <si>
    <t>11.6</t>
  </si>
  <si>
    <t>11.7</t>
  </si>
  <si>
    <t>11.8</t>
  </si>
  <si>
    <t>11.9</t>
  </si>
  <si>
    <t>11.10</t>
  </si>
  <si>
    <t xml:space="preserve">ADRIANA SCHENATTO                                                                 </t>
  </si>
  <si>
    <t xml:space="preserve">ENG. CIVIL CREA/RS-91580                                                       </t>
  </si>
  <si>
    <t>ASSENTO SANITÁRIO CONVENCIONAL - FORNECIMENTO E INSTALACAO. AF_01/2020</t>
  </si>
  <si>
    <t>11.11</t>
  </si>
  <si>
    <t>TUBO PVC SERIE NORMAL, DN 50 MM, PARA ESGOTO PREDIAL (NBR 5688)</t>
  </si>
  <si>
    <t>11.12</t>
  </si>
  <si>
    <t>TUBO PVC, SERIE R, DN 100 MM, PARA ESGOTO OU AGUAS PLUVIAIS PREDIAIS (NBR 5688)</t>
  </si>
  <si>
    <t>11.13</t>
  </si>
  <si>
    <t>CAIXA DE GORDURA SIMPLES, CIRCULAR, EM CONCRETO PRÉ-MOLDADO, DIÂMETRO INTERNO = 0,4 M, ALTURA INTERNA = 0,4 M. AF_12/2020</t>
  </si>
  <si>
    <t>TORNEIRA CROMADA DE MESA, 1/2 OU 3/4, PARA LAVATÓRIO, PADRÃO POPULAR - FORNECIMENTO E INSTALAÇÃO. AF_01/2020</t>
  </si>
  <si>
    <t>TORNEIRA CROMADA TUBO MÓVEL, DE MESA, 1/2 OU 3/4, PARA PIA DE COZINHA, PADRÃO ALTO - FORNECIMENTO E INSTALAÇÃO. AF_01/2020</t>
  </si>
  <si>
    <t>11.14</t>
  </si>
  <si>
    <t>11.15</t>
  </si>
  <si>
    <t>TORNEIRA CROMADA 1/2 OU 3/4 PARA TANQUE, PADRÃO MÉDIO - FORNECIMENTO E INSTALAÇÃO. AF_01/2020</t>
  </si>
  <si>
    <t>11.16</t>
  </si>
  <si>
    <t>Obra: Projeto Padrão FNDE - AMPLIAÇÃO DA ESCOLA MUNICIPAL DE ENSINO FUNDAMENTAL NOSSA SENHORA DE FÁTIMA</t>
  </si>
  <si>
    <t>Endereço: RS 477</t>
  </si>
  <si>
    <t>CRONOGRAMA FISICO-FINANCEIRO</t>
  </si>
  <si>
    <t>ENG. CIVIL CREA/RS-91580</t>
  </si>
  <si>
    <t xml:space="preserve">PLACA DE OBRA (PARA CONSTRUCAO CIVIL) EM CHAPA GALVANIZADA *N. 22*, ADESIVADA, DE *2,4 X 1,2* M (SEM POSTES PARA FIXACAO)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</si>
  <si>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ARMAÇÃO DE PILAR OU VIGA DE ESTRUTURA CONVENCIONAL DE CONCRETO ARMADO UTILIZANDO AÇO CA-50 DE 10,0 MM - MONTAGEM. AF_06/2022</t>
  </si>
  <si>
    <t>ARMAÇÃO DE PILAR OU VIGA DE ESTRUTURA CONVENCIONAL DE CONCRETO ARMADO UTILIZANDO AÇO CA-50 DE 12,5 MM - MONTAGEM. AF_06/2022</t>
  </si>
  <si>
    <t>ARMAÇÃO DE PILAR OU VIGA DE ESTRUTURA CONVENCIONAL DE CONCRETO ARMADO UTILIZANDO AÇO CA-60 DE 5,0 MM - MONTAGEM. AF_06/2022</t>
  </si>
  <si>
    <t>CONCRETAGEM DE PILARES, FCK = 25 MPA,  COM USO DE BALDES - LANÇAMENTO, ADENSAMENTO E ACABAMENTO. AF_02/2022</t>
  </si>
  <si>
    <t>CONCRETAGEM DE VIGAS E LAJES, FCK=25 MPA, PARA LAJES PREMOLDADAS COM USO DE BOMBA - LANÇAMENTO, ADENSAMENTO E ACABAMENTO. AF_02/2022</t>
  </si>
  <si>
    <t>SOLEIRA EM GRANITO, LARGURA 15 CM, ESPESSURA 2,0 CM. AF_09/2020</t>
  </si>
  <si>
    <t>(COMPOSIÇÃO REPRESENTATIVA) DO SERVIÇO DE INSTALAÇÃO DE TUBO DE PVC, SÉRIE NORMAL, ESGOTO PREDIAL, DN 50 MM (INSTALADO EM RAMAL DE DESCARGA OU RAMAL DE ESGOTO SANITÁRIO), INCLUSIVE CONEXÕES, CORTES E FIXAÇÕES PARA, PRÉDIOS. AF_10/2015</t>
  </si>
  <si>
    <t>COT-07</t>
  </si>
  <si>
    <t>COT-06</t>
  </si>
  <si>
    <t>COT-05</t>
  </si>
  <si>
    <t>COT-04</t>
  </si>
  <si>
    <t>TELA PARA MOSQUITEIRO COM ARMAÇÃO EM ALUMINIO</t>
  </si>
  <si>
    <t>ESPELHOS</t>
  </si>
  <si>
    <t xml:space="preserve">INSTALAÇÕES ELÉTRICAS </t>
  </si>
  <si>
    <t>5.2.7</t>
  </si>
  <si>
    <t>PEITORIL LINEAR EM GRANITO OU MÁRMORE, L = 15CM, COMPRIMENTO DE ATÉ 2M, ASSENTADO COM ARGAMASSA 1:6 COM ADITIVO. AF_11/2020</t>
  </si>
  <si>
    <t>DIVISORIA SANITÁRIA, TIPO CABINE, EM GRANITO CINZA POLIDO, ESP = 3CM, ASSENTADO COM ARGAMASSA COLANTE AC III-E, EXCLUSIVE FERRAGENS. AF_01/2021</t>
  </si>
  <si>
    <t>11.17</t>
  </si>
  <si>
    <t>11.18</t>
  </si>
  <si>
    <t>LAVATÓRIO LOUÇA BRANCA COM COLUNA, 45 X 55CM OU EQUIVALENTE, PADRÃO MÉDIO - FORNECIMENTO E INSTALAÇÃO. AF_01/2020</t>
  </si>
  <si>
    <t>GENOIR MARCOS FLOREK</t>
  </si>
  <si>
    <t>PREFEITO MUNICIPAL</t>
  </si>
  <si>
    <t>Data Base Sinapi: 06/2024</t>
  </si>
  <si>
    <t>Centenário, 21 de julho de 2024</t>
  </si>
  <si>
    <t>CONTRAVERGA MOLDADA IN LOCO EM CONCRETO, ESPESSURA DE *20* CM. AF_03/2024</t>
  </si>
  <si>
    <t>VERGA MOLDADA IN LOCO EM CONCRETO, ESPESSURA DE *20* CM. AF_03/2024</t>
  </si>
  <si>
    <t>COMP-03</t>
  </si>
  <si>
    <t>COMP-02</t>
  </si>
  <si>
    <t>COMP-01</t>
  </si>
  <si>
    <t>FORRO EM MADEIRA PINUS, PARA AMBIENTES RESIDENCIAIS E COMERCIAIS, INCLUSIVE ESTRUTURA BIDIRECIONAL DE FIXAÇÃO. AF_08/2023</t>
  </si>
  <si>
    <t>ACABAMENTOS PARA FORRO (RODA-FORRO EM MADEIRA PINUS). AF_08/2023</t>
  </si>
  <si>
    <t>COTAÇÃO-08</t>
  </si>
  <si>
    <t xml:space="preserve">COTAÇÃO-02 </t>
  </si>
  <si>
    <t>LUMINARIA LED PLAFON DE SOBREPOR BIVOLT 12/13 W,  D = *30* CM</t>
  </si>
  <si>
    <t>DATA-21/07/2024</t>
  </si>
  <si>
    <t xml:space="preserve">EXECUÇÃO DE TESOURAS DE PERFIS ENRIJECIDOS DE 100mm/ 40mm/17mm/2,65mm E PERFIS  DE 30mm/92mm/2,65mm + ferro corta vento redondo 3/8 com rosca para amarração das tesouras,terças em perfil U </t>
  </si>
  <si>
    <t>Centenário, 21 de JULHO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</si>
</sst>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</numFmts>
  <fonts count="23" x14ac:knownFonts="1"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b/>
      <sz val="10"/>
      <name val="Arial"/>
      <family val="2"/>
    </font>
    <font>
      <b/>
      <sz val="11"/>
      <color rgb="FF000000"/>
      <name val="Calibri"/>
      <family val="2"/>
    </font>
    <font>
      <sz val="9"/>
      <color rgb="FF000000"/>
      <name val="Calibri"/>
      <family val="2"/>
    </font>
    <font>
      <b/>
      <sz val="9"/>
      <color rgb="FF000000"/>
      <name val="Calibri"/>
      <family val="2"/>
    </font>
    <font>
      <sz val="7"/>
      <color rgb="FF000000"/>
      <name val="Calibri"/>
      <family val="2"/>
    </font>
    <font>
      <b/>
      <sz val="7"/>
      <color rgb="FF000000"/>
      <name val="Calibri"/>
      <family val="2"/>
    </font>
    <font>
      <b/>
      <sz val="9"/>
      <name val="Calibri"/>
      <family val="2"/>
    </font>
    <font>
      <sz val="7"/>
      <name val="Calibri"/>
      <family val="2"/>
    </font>
    <font>
      <b/>
      <sz val="7"/>
      <name val="Calibri"/>
      <family val="2"/>
    </font>
    <font>
      <sz val="8"/>
      <color rgb="FF000000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sz val="10"/>
      <color rgb="FF000000"/>
      <name val="Calibri"/>
      <family val="2"/>
      <charset val="204"/>
    </font>
    <font>
      <sz val="8"/>
      <name val="Calibri"/>
      <family val="2"/>
    </font>
    <font>
      <sz val="8"/>
      <color theme="1"/>
      <name val="Calibri"/>
      <family val="2"/>
    </font>
    <font>
      <sz val="8"/>
      <color rgb="FF000000"/>
      <name val="Calibri"/>
      <family val="2"/>
      <charset val="204"/>
    </font>
    <font>
      <sz val="8"/>
      <name val="Calibri"/>
      <family val="2"/>
      <charset val="204"/>
    </font>
    <font>
      <sz val="9"/>
      <name val="Calibri"/>
      <family val="2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96969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0">
    <xf numFmtId="0" fontId="0" fillId="0" borderId="0" xfId="0"/>
    <xf numFmtId="0" fontId="3" fillId="0" borderId="0" xfId="0" applyFont="1" applyAlignment="1">
      <alignment vertical="center"/>
    </xf>
    <xf numFmtId="10" fontId="3" fillId="0" borderId="0" xfId="3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5" fillId="0" borderId="0" xfId="0" applyFont="1"/>
    <xf numFmtId="44" fontId="0" fillId="0" borderId="1" xfId="2" applyFont="1" applyBorder="1"/>
    <xf numFmtId="10" fontId="0" fillId="0" borderId="1" xfId="3" applyNumberFormat="1" applyFont="1" applyBorder="1"/>
    <xf numFmtId="44" fontId="5" fillId="0" borderId="1" xfId="0" applyNumberFormat="1" applyFont="1" applyBorder="1"/>
    <xf numFmtId="10" fontId="5" fillId="0" borderId="1" xfId="3" applyNumberFormat="1" applyFont="1" applyBorder="1"/>
    <xf numFmtId="9" fontId="0" fillId="0" borderId="1" xfId="3" applyFont="1" applyBorder="1" applyAlignment="1">
      <alignment horizontal="center" vertical="center"/>
    </xf>
    <xf numFmtId="10" fontId="5" fillId="0" borderId="1" xfId="3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43" fontId="6" fillId="0" borderId="1" xfId="1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0" fillId="0" borderId="3" xfId="0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left" vertical="center"/>
    </xf>
    <xf numFmtId="43" fontId="3" fillId="0" borderId="0" xfId="0" applyNumberFormat="1" applyFont="1" applyAlignment="1">
      <alignment vertical="center"/>
    </xf>
    <xf numFmtId="0" fontId="13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right" vertical="center"/>
    </xf>
    <xf numFmtId="0" fontId="14" fillId="0" borderId="1" xfId="0" applyFont="1" applyBorder="1" applyAlignment="1">
      <alignment horizontal="left" vertical="center"/>
    </xf>
    <xf numFmtId="2" fontId="14" fillId="5" borderId="1" xfId="0" applyNumberFormat="1" applyFont="1" applyFill="1" applyBorder="1" applyAlignment="1">
      <alignment horizontal="right" vertical="center"/>
    </xf>
    <xf numFmtId="43" fontId="14" fillId="0" borderId="1" xfId="1" applyFont="1" applyBorder="1" applyAlignment="1">
      <alignment horizontal="left" vertical="center"/>
    </xf>
    <xf numFmtId="43" fontId="14" fillId="0" borderId="1" xfId="1" applyFont="1" applyBorder="1" applyAlignment="1">
      <alignment horizontal="left" vertical="center" wrapText="1"/>
    </xf>
    <xf numFmtId="43" fontId="14" fillId="5" borderId="1" xfId="1" applyFont="1" applyFill="1" applyBorder="1" applyAlignment="1">
      <alignment horizontal="left" vertical="center"/>
    </xf>
    <xf numFmtId="2" fontId="14" fillId="5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left" vertical="center"/>
    </xf>
    <xf numFmtId="0" fontId="10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vertical="center"/>
    </xf>
    <xf numFmtId="0" fontId="7" fillId="2" borderId="7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43" fontId="6" fillId="0" borderId="8" xfId="0" applyNumberFormat="1" applyFont="1" applyBorder="1" applyAlignment="1">
      <alignment horizontal="left" vertical="center"/>
    </xf>
    <xf numFmtId="44" fontId="7" fillId="0" borderId="8" xfId="2" applyFont="1" applyBorder="1" applyAlignment="1">
      <alignment horizontal="left" vertical="center"/>
    </xf>
    <xf numFmtId="0" fontId="9" fillId="5" borderId="7" xfId="0" applyFont="1" applyFill="1" applyBorder="1" applyAlignment="1">
      <alignment horizontal="left" vertical="center"/>
    </xf>
    <xf numFmtId="0" fontId="12" fillId="5" borderId="7" xfId="0" applyFont="1" applyFill="1" applyBorder="1" applyAlignment="1">
      <alignment horizontal="left" vertical="center"/>
    </xf>
    <xf numFmtId="0" fontId="11" fillId="5" borderId="7" xfId="0" applyFont="1" applyFill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/>
    </xf>
    <xf numFmtId="43" fontId="6" fillId="0" borderId="8" xfId="1" applyFont="1" applyBorder="1" applyAlignment="1">
      <alignment horizontal="left" vertical="center"/>
    </xf>
    <xf numFmtId="0" fontId="14" fillId="0" borderId="8" xfId="0" applyFont="1" applyBorder="1" applyAlignment="1">
      <alignment horizontal="right" vertical="center"/>
    </xf>
    <xf numFmtId="44" fontId="7" fillId="4" borderId="8" xfId="0" applyNumberFormat="1" applyFont="1" applyFill="1" applyBorder="1" applyAlignment="1">
      <alignment horizontal="left" vertical="center"/>
    </xf>
    <xf numFmtId="0" fontId="0" fillId="0" borderId="2" xfId="0" applyBorder="1"/>
    <xf numFmtId="0" fontId="8" fillId="0" borderId="2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13" fillId="0" borderId="7" xfId="0" applyFont="1" applyBorder="1" applyAlignment="1">
      <alignment horizontal="left" vertical="center"/>
    </xf>
    <xf numFmtId="43" fontId="13" fillId="0" borderId="1" xfId="1" applyFont="1" applyBorder="1" applyAlignment="1">
      <alignment horizontal="left" vertical="center"/>
    </xf>
    <xf numFmtId="43" fontId="13" fillId="0" borderId="8" xfId="0" applyNumberFormat="1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 wrapText="1"/>
    </xf>
    <xf numFmtId="43" fontId="18" fillId="0" borderId="1" xfId="1" applyFont="1" applyBorder="1" applyAlignment="1">
      <alignment horizontal="left" vertical="center"/>
    </xf>
    <xf numFmtId="0" fontId="13" fillId="5" borderId="7" xfId="0" applyFont="1" applyFill="1" applyBorder="1" applyAlignment="1">
      <alignment horizontal="left" vertical="center"/>
    </xf>
    <xf numFmtId="0" fontId="13" fillId="5" borderId="1" xfId="0" applyFont="1" applyFill="1" applyBorder="1" applyAlignment="1">
      <alignment horizontal="left" vertical="center"/>
    </xf>
    <xf numFmtId="0" fontId="18" fillId="5" borderId="1" xfId="0" applyFont="1" applyFill="1" applyBorder="1" applyAlignment="1">
      <alignment horizontal="left" vertical="center"/>
    </xf>
    <xf numFmtId="2" fontId="18" fillId="5" borderId="1" xfId="0" applyNumberFormat="1" applyFont="1" applyFill="1" applyBorder="1" applyAlignment="1">
      <alignment horizontal="right" vertical="center"/>
    </xf>
    <xf numFmtId="43" fontId="18" fillId="5" borderId="1" xfId="1" applyFont="1" applyFill="1" applyBorder="1" applyAlignment="1">
      <alignment horizontal="left" vertical="center"/>
    </xf>
    <xf numFmtId="0" fontId="13" fillId="5" borderId="7" xfId="0" applyFont="1" applyFill="1" applyBorder="1" applyAlignment="1">
      <alignment horizontal="left" vertical="center" wrapText="1"/>
    </xf>
    <xf numFmtId="2" fontId="18" fillId="5" borderId="1" xfId="0" applyNumberFormat="1" applyFont="1" applyFill="1" applyBorder="1" applyAlignment="1">
      <alignment horizontal="right" vertical="center" wrapText="1"/>
    </xf>
    <xf numFmtId="0" fontId="17" fillId="5" borderId="7" xfId="0" applyFont="1" applyFill="1" applyBorder="1" applyAlignment="1">
      <alignment horizontal="left" vertical="center"/>
    </xf>
    <xf numFmtId="0" fontId="18" fillId="5" borderId="1" xfId="0" applyFont="1" applyFill="1" applyBorder="1" applyAlignment="1">
      <alignment vertical="center"/>
    </xf>
    <xf numFmtId="0" fontId="17" fillId="5" borderId="7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vertical="center" wrapText="1"/>
    </xf>
    <xf numFmtId="43" fontId="13" fillId="5" borderId="8" xfId="0" applyNumberFormat="1" applyFont="1" applyFill="1" applyBorder="1" applyAlignment="1">
      <alignment horizontal="left" vertical="center"/>
    </xf>
    <xf numFmtId="2" fontId="18" fillId="0" borderId="1" xfId="0" applyNumberFormat="1" applyFont="1" applyBorder="1" applyAlignment="1">
      <alignment horizontal="right" vertical="center" wrapText="1"/>
    </xf>
    <xf numFmtId="43" fontId="18" fillId="0" borderId="8" xfId="0" applyNumberFormat="1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/>
    </xf>
    <xf numFmtId="0" fontId="6" fillId="0" borderId="0" xfId="0" applyFont="1" applyAlignment="1">
      <alignment vertical="center"/>
    </xf>
    <xf numFmtId="4" fontId="17" fillId="0" borderId="1" xfId="0" applyNumberFormat="1" applyFont="1" applyBorder="1" applyAlignment="1">
      <alignment horizontal="right" vertical="center"/>
    </xf>
    <xf numFmtId="0" fontId="13" fillId="0" borderId="7" xfId="0" applyFont="1" applyBorder="1" applyAlignment="1">
      <alignment horizontal="left"/>
    </xf>
    <xf numFmtId="0" fontId="17" fillId="0" borderId="1" xfId="0" applyFont="1" applyBorder="1" applyAlignment="1">
      <alignment wrapText="1"/>
    </xf>
    <xf numFmtId="0" fontId="17" fillId="0" borderId="1" xfId="0" applyFont="1" applyBorder="1" applyAlignment="1">
      <alignment vertical="center" wrapText="1"/>
    </xf>
    <xf numFmtId="43" fontId="13" fillId="0" borderId="1" xfId="1" applyFont="1" applyBorder="1" applyAlignment="1">
      <alignment horizontal="center" vertical="center"/>
    </xf>
    <xf numFmtId="0" fontId="19" fillId="0" borderId="1" xfId="0" applyFont="1" applyBorder="1"/>
    <xf numFmtId="0" fontId="13" fillId="0" borderId="1" xfId="0" applyFont="1" applyBorder="1" applyAlignment="1">
      <alignment horizontal="right" vertical="center"/>
    </xf>
    <xf numFmtId="44" fontId="0" fillId="0" borderId="1" xfId="2" applyFont="1" applyFill="1" applyBorder="1"/>
    <xf numFmtId="0" fontId="8" fillId="0" borderId="7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/>
    </xf>
    <xf numFmtId="0" fontId="17" fillId="0" borderId="7" xfId="0" applyFont="1" applyBorder="1" applyAlignment="1">
      <alignment horizontal="left"/>
    </xf>
    <xf numFmtId="0" fontId="16" fillId="6" borderId="1" xfId="0" applyFont="1" applyFill="1" applyBorder="1" applyAlignment="1">
      <alignment horizontal="left"/>
    </xf>
    <xf numFmtId="0" fontId="0" fillId="0" borderId="1" xfId="0" applyBorder="1"/>
    <xf numFmtId="4" fontId="17" fillId="0" borderId="1" xfId="0" applyNumberFormat="1" applyFont="1" applyBorder="1" applyAlignment="1">
      <alignment horizontal="right"/>
    </xf>
    <xf numFmtId="9" fontId="7" fillId="4" borderId="1" xfId="3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/>
    </xf>
    <xf numFmtId="0" fontId="6" fillId="0" borderId="7" xfId="0" applyFont="1" applyBorder="1" applyAlignment="1">
      <alignment horizontal="left" vertical="center" wrapText="1"/>
    </xf>
    <xf numFmtId="0" fontId="0" fillId="0" borderId="8" xfId="0" applyBorder="1"/>
    <xf numFmtId="10" fontId="3" fillId="0" borderId="1" xfId="3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9" fontId="5" fillId="0" borderId="8" xfId="3" applyFont="1" applyBorder="1" applyAlignment="1">
      <alignment horizontal="center" vertical="center"/>
    </xf>
    <xf numFmtId="10" fontId="5" fillId="0" borderId="8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7" fillId="5" borderId="7" xfId="0" applyFont="1" applyFill="1" applyBorder="1" applyAlignment="1">
      <alignment horizontal="left"/>
    </xf>
    <xf numFmtId="0" fontId="17" fillId="0" borderId="0" xfId="0" applyFont="1" applyAlignment="1">
      <alignment wrapText="1"/>
    </xf>
    <xf numFmtId="0" fontId="7" fillId="5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15" fillId="0" borderId="1" xfId="0" applyFont="1" applyBorder="1" applyAlignment="1">
      <alignment horizontal="left" vertical="center" wrapText="1"/>
    </xf>
    <xf numFmtId="2" fontId="18" fillId="5" borderId="1" xfId="0" applyNumberFormat="1" applyFont="1" applyFill="1" applyBorder="1" applyAlignment="1">
      <alignment horizontal="right"/>
    </xf>
    <xf numFmtId="43" fontId="13" fillId="0" borderId="1" xfId="1" applyFont="1" applyBorder="1" applyAlignment="1">
      <alignment horizontal="left"/>
    </xf>
    <xf numFmtId="43" fontId="13" fillId="0" borderId="8" xfId="0" applyNumberFormat="1" applyFont="1" applyBorder="1" applyAlignment="1">
      <alignment horizontal="left"/>
    </xf>
    <xf numFmtId="43" fontId="14" fillId="5" borderId="1" xfId="1" applyFont="1" applyFill="1" applyBorder="1" applyAlignment="1">
      <alignment horizontal="left"/>
    </xf>
    <xf numFmtId="43" fontId="6" fillId="0" borderId="1" xfId="1" applyFont="1" applyBorder="1" applyAlignment="1">
      <alignment horizontal="left"/>
    </xf>
    <xf numFmtId="43" fontId="6" fillId="0" borderId="8" xfId="0" applyNumberFormat="1" applyFont="1" applyBorder="1" applyAlignment="1">
      <alignment horizontal="left"/>
    </xf>
    <xf numFmtId="2" fontId="18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left"/>
    </xf>
    <xf numFmtId="0" fontId="18" fillId="0" borderId="1" xfId="0" applyFont="1" applyBorder="1" applyAlignment="1">
      <alignment horizontal="center"/>
    </xf>
    <xf numFmtId="0" fontId="9" fillId="0" borderId="7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43" fontId="14" fillId="0" borderId="1" xfId="1" applyFont="1" applyBorder="1" applyAlignment="1">
      <alignment horizontal="left"/>
    </xf>
    <xf numFmtId="0" fontId="18" fillId="0" borderId="1" xfId="0" applyFont="1" applyBorder="1" applyAlignment="1">
      <alignment horizontal="left"/>
    </xf>
    <xf numFmtId="0" fontId="9" fillId="5" borderId="7" xfId="0" applyFont="1" applyFill="1" applyBorder="1" applyAlignment="1">
      <alignment horizontal="left"/>
    </xf>
    <xf numFmtId="0" fontId="7" fillId="5" borderId="1" xfId="0" applyFont="1" applyFill="1" applyBorder="1" applyAlignment="1">
      <alignment horizontal="left"/>
    </xf>
    <xf numFmtId="0" fontId="15" fillId="5" borderId="1" xfId="0" applyFont="1" applyFill="1" applyBorder="1" applyAlignment="1">
      <alignment horizontal="left"/>
    </xf>
    <xf numFmtId="0" fontId="13" fillId="5" borderId="7" xfId="0" applyFont="1" applyFill="1" applyBorder="1" applyAlignment="1">
      <alignment horizontal="left"/>
    </xf>
    <xf numFmtId="0" fontId="18" fillId="5" borderId="1" xfId="0" applyFont="1" applyFill="1" applyBorder="1" applyAlignment="1">
      <alignment horizontal="left"/>
    </xf>
    <xf numFmtId="0" fontId="8" fillId="0" borderId="7" xfId="0" applyFont="1" applyBorder="1" applyAlignment="1">
      <alignment horizontal="left"/>
    </xf>
    <xf numFmtId="0" fontId="15" fillId="0" borderId="1" xfId="0" applyFont="1" applyBorder="1" applyAlignment="1">
      <alignment horizontal="left" wrapText="1"/>
    </xf>
    <xf numFmtId="0" fontId="14" fillId="0" borderId="1" xfId="0" applyFont="1" applyBorder="1" applyAlignment="1">
      <alignment horizontal="left"/>
    </xf>
    <xf numFmtId="2" fontId="14" fillId="0" borderId="1" xfId="0" applyNumberFormat="1" applyFont="1" applyBorder="1" applyAlignment="1">
      <alignment horizontal="right"/>
    </xf>
    <xf numFmtId="43" fontId="18" fillId="0" borderId="1" xfId="1" applyFont="1" applyBorder="1" applyAlignment="1">
      <alignment horizontal="left"/>
    </xf>
    <xf numFmtId="0" fontId="17" fillId="0" borderId="1" xfId="0" applyFont="1" applyBorder="1" applyAlignment="1">
      <alignment horizontal="left"/>
    </xf>
    <xf numFmtId="2" fontId="17" fillId="0" borderId="1" xfId="0" applyNumberFormat="1" applyFont="1" applyBorder="1" applyAlignment="1">
      <alignment horizontal="right"/>
    </xf>
    <xf numFmtId="0" fontId="8" fillId="0" borderId="7" xfId="0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44" fontId="7" fillId="0" borderId="8" xfId="2" applyFont="1" applyBorder="1" applyAlignment="1">
      <alignment horizontal="left"/>
    </xf>
    <xf numFmtId="0" fontId="13" fillId="0" borderId="1" xfId="0" applyFont="1" applyBorder="1" applyAlignment="1">
      <alignment horizontal="center"/>
    </xf>
    <xf numFmtId="0" fontId="13" fillId="5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43" fontId="13" fillId="0" borderId="1" xfId="1" applyFont="1" applyBorder="1" applyAlignment="1">
      <alignment horizontal="right" vertical="center"/>
    </xf>
    <xf numFmtId="43" fontId="13" fillId="0" borderId="8" xfId="0" applyNumberFormat="1" applyFont="1" applyBorder="1" applyAlignment="1">
      <alignment horizontal="right" vertical="center"/>
    </xf>
    <xf numFmtId="4" fontId="17" fillId="0" borderId="0" xfId="0" applyNumberFormat="1" applyFont="1" applyAlignment="1">
      <alignment horizontal="right" vertical="center"/>
    </xf>
    <xf numFmtId="4" fontId="18" fillId="0" borderId="1" xfId="0" applyNumberFormat="1" applyFont="1" applyBorder="1" applyAlignment="1">
      <alignment horizontal="right" vertical="center"/>
    </xf>
    <xf numFmtId="4" fontId="17" fillId="0" borderId="0" xfId="0" applyNumberFormat="1" applyFont="1" applyAlignment="1">
      <alignment horizontal="right"/>
    </xf>
    <xf numFmtId="43" fontId="13" fillId="0" borderId="0" xfId="0" applyNumberFormat="1" applyFont="1" applyAlignment="1">
      <alignment horizontal="left" vertical="center"/>
    </xf>
    <xf numFmtId="0" fontId="17" fillId="0" borderId="0" xfId="0" applyFont="1" applyAlignment="1">
      <alignment vertical="center" wrapText="1"/>
    </xf>
    <xf numFmtId="0" fontId="17" fillId="0" borderId="2" xfId="0" applyFont="1" applyBorder="1" applyAlignment="1">
      <alignment horizontal="left"/>
    </xf>
    <xf numFmtId="0" fontId="17" fillId="0" borderId="2" xfId="0" applyFont="1" applyBorder="1" applyAlignment="1">
      <alignment horizontal="left" vertical="center"/>
    </xf>
    <xf numFmtId="43" fontId="13" fillId="0" borderId="8" xfId="1" applyFont="1" applyBorder="1" applyAlignment="1">
      <alignment horizontal="left" vertical="center"/>
    </xf>
    <xf numFmtId="4" fontId="18" fillId="0" borderId="1" xfId="0" applyNumberFormat="1" applyFont="1" applyBorder="1" applyAlignment="1">
      <alignment horizontal="right"/>
    </xf>
    <xf numFmtId="2" fontId="18" fillId="5" borderId="1" xfId="0" applyNumberFormat="1" applyFont="1" applyFill="1" applyBorder="1" applyAlignment="1">
      <alignment horizontal="right" wrapText="1"/>
    </xf>
    <xf numFmtId="4" fontId="18" fillId="0" borderId="0" xfId="0" applyNumberFormat="1" applyFont="1" applyAlignment="1">
      <alignment horizontal="right" vertical="center"/>
    </xf>
    <xf numFmtId="43" fontId="17" fillId="0" borderId="1" xfId="1" applyFont="1" applyBorder="1" applyAlignment="1">
      <alignment horizontal="left" vertical="center"/>
    </xf>
    <xf numFmtId="43" fontId="17" fillId="0" borderId="1" xfId="1" applyFont="1" applyBorder="1" applyAlignment="1">
      <alignment horizontal="left"/>
    </xf>
    <xf numFmtId="0" fontId="3" fillId="0" borderId="1" xfId="0" applyFont="1" applyBorder="1" applyAlignment="1">
      <alignment vertical="center" wrapText="1"/>
    </xf>
    <xf numFmtId="0" fontId="0" fillId="0" borderId="7" xfId="0" applyBorder="1" applyAlignment="1">
      <alignment horizontal="center" vertical="center"/>
    </xf>
    <xf numFmtId="2" fontId="17" fillId="0" borderId="1" xfId="0" applyNumberFormat="1" applyFont="1" applyBorder="1" applyAlignment="1">
      <alignment horizontal="right" vertical="center"/>
    </xf>
    <xf numFmtId="2" fontId="17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>
      <alignment horizontal="right" vertical="center"/>
    </xf>
    <xf numFmtId="2" fontId="17" fillId="5" borderId="1" xfId="0" applyNumberFormat="1" applyFont="1" applyFill="1" applyBorder="1" applyAlignment="1">
      <alignment horizontal="right" vertical="center"/>
    </xf>
    <xf numFmtId="2" fontId="17" fillId="5" borderId="1" xfId="0" applyNumberFormat="1" applyFont="1" applyFill="1" applyBorder="1" applyAlignment="1">
      <alignment horizontal="right"/>
    </xf>
    <xf numFmtId="2" fontId="17" fillId="0" borderId="1" xfId="0" applyNumberFormat="1" applyFont="1" applyBorder="1"/>
    <xf numFmtId="0" fontId="0" fillId="0" borderId="12" xfId="0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0" fillId="0" borderId="13" xfId="0" applyBorder="1"/>
    <xf numFmtId="0" fontId="0" fillId="0" borderId="14" xfId="0" applyBorder="1"/>
    <xf numFmtId="0" fontId="17" fillId="0" borderId="1" xfId="0" applyFont="1" applyBorder="1" applyAlignment="1">
      <alignment horizontal="left" vertical="center" wrapText="1"/>
    </xf>
    <xf numFmtId="43" fontId="17" fillId="0" borderId="8" xfId="0" applyNumberFormat="1" applyFont="1" applyBorder="1" applyAlignment="1">
      <alignment horizontal="left" vertic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left" wrapText="1"/>
    </xf>
    <xf numFmtId="43" fontId="17" fillId="0" borderId="8" xfId="0" applyNumberFormat="1" applyFont="1" applyBorder="1" applyAlignment="1">
      <alignment horizontal="left"/>
    </xf>
    <xf numFmtId="0" fontId="17" fillId="5" borderId="1" xfId="0" applyFont="1" applyFill="1" applyBorder="1" applyAlignment="1">
      <alignment horizontal="left" vertical="center"/>
    </xf>
    <xf numFmtId="0" fontId="17" fillId="5" borderId="1" xfId="0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vertical="center"/>
    </xf>
    <xf numFmtId="0" fontId="22" fillId="0" borderId="0" xfId="0" applyFont="1"/>
    <xf numFmtId="0" fontId="17" fillId="0" borderId="1" xfId="0" applyFont="1" applyBorder="1" applyAlignment="1">
      <alignment horizontal="center"/>
    </xf>
    <xf numFmtId="43" fontId="17" fillId="0" borderId="1" xfId="1" applyFont="1" applyBorder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7" fillId="4" borderId="1" xfId="0" applyFont="1" applyFill="1" applyBorder="1" applyAlignment="1">
      <alignment horizontal="right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right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left"/>
    </xf>
    <xf numFmtId="0" fontId="7" fillId="0" borderId="1" xfId="0" applyFont="1" applyBorder="1" applyAlignment="1">
      <alignment horizontal="right"/>
    </xf>
    <xf numFmtId="0" fontId="10" fillId="0" borderId="1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15" fillId="5" borderId="1" xfId="0" applyFont="1" applyFill="1" applyBorder="1" applyAlignment="1">
      <alignment horizontal="left" vertical="center"/>
    </xf>
    <xf numFmtId="0" fontId="7" fillId="5" borderId="1" xfId="0" applyFont="1" applyFill="1" applyBorder="1" applyAlignment="1">
      <alignment horizontal="left" vertical="center"/>
    </xf>
    <xf numFmtId="0" fontId="7" fillId="5" borderId="8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15" fillId="0" borderId="1" xfId="0" applyFont="1" applyBorder="1" applyAlignment="1">
      <alignment horizontal="right" vertical="center"/>
    </xf>
    <xf numFmtId="0" fontId="4" fillId="4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49" fontId="4" fillId="3" borderId="7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4" fontId="4" fillId="3" borderId="1" xfId="2" applyFont="1" applyFill="1" applyBorder="1" applyAlignment="1">
      <alignment horizontal="center" vertical="center" wrapText="1"/>
    </xf>
    <xf numFmtId="164" fontId="4" fillId="3" borderId="1" xfId="1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7"/>
  <sheetViews>
    <sheetView topLeftCell="A70" zoomScaleNormal="100" workbookViewId="0">
      <selection activeCell="C190" sqref="C190"/>
    </sheetView>
  </sheetViews>
  <sheetFormatPr defaultColWidth="9.140625" defaultRowHeight="12.75" x14ac:dyDescent="0.25"/>
  <cols>
    <col min="1" max="1" width="11.5703125" style="14" customWidth="1"/>
    <col min="2" max="2" width="6.140625" style="1" customWidth="1"/>
    <col min="3" max="3" width="105.28515625" style="1" customWidth="1"/>
    <col min="4" max="4" width="5.28515625" style="1" customWidth="1"/>
    <col min="5" max="5" width="6.5703125" style="1" customWidth="1"/>
    <col min="6" max="7" width="11.5703125" style="1" customWidth="1"/>
    <col min="8" max="8" width="13.5703125" style="1" customWidth="1"/>
    <col min="9" max="9" width="9.140625" style="1"/>
    <col min="10" max="10" width="10.42578125" style="1" bestFit="1" customWidth="1"/>
    <col min="11" max="16384" width="9.140625" style="1"/>
  </cols>
  <sheetData>
    <row r="1" spans="1:11" ht="12.75" customHeight="1" x14ac:dyDescent="0.25">
      <c r="A1" s="201" t="s">
        <v>227</v>
      </c>
      <c r="B1" s="202"/>
      <c r="C1" s="202"/>
      <c r="D1" s="202"/>
      <c r="E1" s="202"/>
      <c r="F1" s="202"/>
      <c r="G1" s="202"/>
      <c r="H1" s="203"/>
    </row>
    <row r="2" spans="1:11" ht="32.25" customHeight="1" x14ac:dyDescent="0.25">
      <c r="A2" s="206" t="s">
        <v>296</v>
      </c>
      <c r="B2" s="204"/>
      <c r="C2" s="204"/>
      <c r="D2" s="109"/>
      <c r="E2" s="109"/>
      <c r="F2" s="109"/>
      <c r="G2" s="210" t="s">
        <v>323</v>
      </c>
      <c r="H2" s="211"/>
    </row>
    <row r="3" spans="1:11" ht="15" customHeight="1" x14ac:dyDescent="0.25">
      <c r="A3" s="189" t="s">
        <v>226</v>
      </c>
      <c r="B3" s="190"/>
      <c r="C3" s="190"/>
      <c r="D3" s="204" t="s">
        <v>335</v>
      </c>
      <c r="E3" s="204"/>
      <c r="F3" s="204"/>
      <c r="G3" s="204"/>
      <c r="H3" s="205"/>
    </row>
    <row r="4" spans="1:11" ht="15" customHeight="1" x14ac:dyDescent="0.25">
      <c r="A4" s="189" t="s">
        <v>297</v>
      </c>
      <c r="B4" s="190"/>
      <c r="C4" s="190"/>
      <c r="D4" s="90"/>
      <c r="E4" s="90"/>
      <c r="F4" s="90"/>
      <c r="G4" s="90" t="s">
        <v>101</v>
      </c>
      <c r="H4" s="95"/>
    </row>
    <row r="5" spans="1:11" ht="15" customHeight="1" x14ac:dyDescent="0.25">
      <c r="A5" s="186" t="s">
        <v>0</v>
      </c>
      <c r="B5" s="187"/>
      <c r="C5" s="187"/>
      <c r="D5" s="187"/>
      <c r="E5" s="187"/>
      <c r="F5" s="187"/>
      <c r="G5" s="187"/>
      <c r="H5" s="188"/>
    </row>
    <row r="6" spans="1:11" x14ac:dyDescent="0.25">
      <c r="A6" s="36" t="s">
        <v>66</v>
      </c>
      <c r="B6" s="31" t="s">
        <v>1</v>
      </c>
      <c r="C6" s="31" t="s">
        <v>2</v>
      </c>
      <c r="D6" s="106" t="s">
        <v>3</v>
      </c>
      <c r="E6" s="106" t="s">
        <v>4</v>
      </c>
      <c r="F6" s="106" t="s">
        <v>5</v>
      </c>
      <c r="G6" s="106" t="s">
        <v>92</v>
      </c>
      <c r="H6" s="37" t="s">
        <v>50</v>
      </c>
    </row>
    <row r="7" spans="1:11" x14ac:dyDescent="0.25">
      <c r="A7" s="94"/>
      <c r="B7" s="212"/>
      <c r="C7" s="212"/>
      <c r="D7" s="212"/>
      <c r="E7" s="212"/>
      <c r="F7" s="212"/>
      <c r="G7" s="212"/>
      <c r="H7" s="213"/>
    </row>
    <row r="8" spans="1:11" x14ac:dyDescent="0.25">
      <c r="A8" s="38"/>
      <c r="B8" s="31">
        <v>1</v>
      </c>
      <c r="C8" s="195" t="s">
        <v>8</v>
      </c>
      <c r="D8" s="195"/>
      <c r="E8" s="195"/>
      <c r="F8" s="195"/>
      <c r="G8" s="195"/>
      <c r="H8" s="196"/>
    </row>
    <row r="9" spans="1:11" ht="23.25" customHeight="1" x14ac:dyDescent="0.2">
      <c r="A9" s="79">
        <v>4813</v>
      </c>
      <c r="B9" s="118" t="s">
        <v>51</v>
      </c>
      <c r="C9" s="80" t="s">
        <v>300</v>
      </c>
      <c r="D9" s="139" t="s">
        <v>6</v>
      </c>
      <c r="E9" s="135">
        <v>2.88</v>
      </c>
      <c r="F9" s="160">
        <v>250</v>
      </c>
      <c r="G9" s="112">
        <f>(F9*0.2469)+F9</f>
        <v>311.72500000000002</v>
      </c>
      <c r="H9" s="113">
        <f>E9*G9</f>
        <v>897.76800000000003</v>
      </c>
      <c r="J9" s="22"/>
      <c r="K9" s="22">
        <f>(J9*0.2469)+J9</f>
        <v>0</v>
      </c>
    </row>
    <row r="10" spans="1:11" ht="26.25" customHeight="1" x14ac:dyDescent="0.2">
      <c r="A10" s="79">
        <v>99059</v>
      </c>
      <c r="B10" s="118" t="s">
        <v>84</v>
      </c>
      <c r="C10" s="103" t="s">
        <v>228</v>
      </c>
      <c r="D10" s="139" t="s">
        <v>12</v>
      </c>
      <c r="E10" s="135">
        <v>68.290000000000006</v>
      </c>
      <c r="F10" s="160">
        <v>51.73</v>
      </c>
      <c r="G10" s="112">
        <f>(F10*0.2469)+F10</f>
        <v>64.502136999999991</v>
      </c>
      <c r="H10" s="113">
        <f>E10*G10</f>
        <v>4404.8509357299999</v>
      </c>
      <c r="J10" s="22"/>
      <c r="K10" s="22"/>
    </row>
    <row r="11" spans="1:11" ht="15.75" customHeight="1" x14ac:dyDescent="0.2">
      <c r="A11" s="79">
        <v>93358</v>
      </c>
      <c r="B11" s="118" t="s">
        <v>67</v>
      </c>
      <c r="C11" s="80" t="s">
        <v>158</v>
      </c>
      <c r="D11" s="139" t="s">
        <v>9</v>
      </c>
      <c r="E11" s="135">
        <v>13.59</v>
      </c>
      <c r="F11" s="91">
        <v>79.430000000000007</v>
      </c>
      <c r="G11" s="112">
        <f>(F11*0.2469)+F11</f>
        <v>99.041267000000005</v>
      </c>
      <c r="H11" s="113">
        <f>E11*G11</f>
        <v>1345.9708185300001</v>
      </c>
      <c r="J11" s="22"/>
    </row>
    <row r="12" spans="1:11" ht="15" customHeight="1" x14ac:dyDescent="0.2">
      <c r="A12" s="88" t="s">
        <v>172</v>
      </c>
      <c r="B12" s="118" t="s">
        <v>169</v>
      </c>
      <c r="C12" s="80" t="s">
        <v>171</v>
      </c>
      <c r="D12" s="139" t="s">
        <v>9</v>
      </c>
      <c r="E12" s="135">
        <v>110.44</v>
      </c>
      <c r="F12" s="91">
        <v>25.98</v>
      </c>
      <c r="G12" s="112">
        <f t="shared" ref="G12" si="0">(F12*0.2469)+F12</f>
        <v>32.394462000000004</v>
      </c>
      <c r="H12" s="113">
        <f>E12*G12</f>
        <v>3577.6443832800005</v>
      </c>
    </row>
    <row r="13" spans="1:11" x14ac:dyDescent="0.25">
      <c r="A13" s="86"/>
      <c r="B13" s="194" t="s">
        <v>99</v>
      </c>
      <c r="C13" s="194"/>
      <c r="D13" s="194"/>
      <c r="E13" s="194"/>
      <c r="F13" s="105"/>
      <c r="G13" s="105"/>
      <c r="H13" s="41">
        <f>SUM(H9:H12)</f>
        <v>10226.234137539999</v>
      </c>
    </row>
    <row r="14" spans="1:11" ht="15" x14ac:dyDescent="0.25">
      <c r="A14" s="38"/>
      <c r="B14" s="31">
        <v>2</v>
      </c>
      <c r="C14" s="195" t="s">
        <v>105</v>
      </c>
      <c r="D14" s="195"/>
      <c r="E14" s="195"/>
      <c r="F14" s="195"/>
      <c r="G14" s="195"/>
      <c r="H14" s="196"/>
      <c r="I14"/>
      <c r="J14"/>
    </row>
    <row r="15" spans="1:11" ht="15" x14ac:dyDescent="0.25">
      <c r="A15" s="42"/>
      <c r="B15" s="104" t="s">
        <v>52</v>
      </c>
      <c r="C15" s="208" t="s">
        <v>106</v>
      </c>
      <c r="D15" s="208"/>
      <c r="E15" s="208"/>
      <c r="F15" s="208"/>
      <c r="G15" s="208"/>
      <c r="H15" s="209"/>
      <c r="I15"/>
      <c r="J15"/>
    </row>
    <row r="16" spans="1:11" ht="15" x14ac:dyDescent="0.25">
      <c r="A16" s="87" t="s">
        <v>174</v>
      </c>
      <c r="B16" s="60" t="s">
        <v>68</v>
      </c>
      <c r="C16" s="81" t="s">
        <v>173</v>
      </c>
      <c r="D16" s="143" t="s">
        <v>6</v>
      </c>
      <c r="E16" s="62">
        <v>17</v>
      </c>
      <c r="F16" s="78">
        <v>751.42</v>
      </c>
      <c r="G16" s="55">
        <f t="shared" ref="G16:G30" si="1">(F16*0.2469)+F16</f>
        <v>936.94559800000002</v>
      </c>
      <c r="H16" s="56">
        <f>E16*G16</f>
        <v>15928.075166000001</v>
      </c>
      <c r="I16"/>
      <c r="J16"/>
    </row>
    <row r="17" spans="1:12" ht="15" x14ac:dyDescent="0.25">
      <c r="A17" s="87">
        <v>96544</v>
      </c>
      <c r="B17" s="60" t="s">
        <v>69</v>
      </c>
      <c r="C17" s="152" t="s">
        <v>229</v>
      </c>
      <c r="D17" s="143" t="s">
        <v>83</v>
      </c>
      <c r="E17" s="62">
        <v>103.2</v>
      </c>
      <c r="F17" s="78">
        <v>16.82</v>
      </c>
      <c r="G17" s="55">
        <f t="shared" si="1"/>
        <v>20.972858000000002</v>
      </c>
      <c r="H17" s="56">
        <f>E17*G17</f>
        <v>2164.3989456000004</v>
      </c>
      <c r="I17"/>
      <c r="J17"/>
    </row>
    <row r="18" spans="1:12" ht="15" x14ac:dyDescent="0.25">
      <c r="A18" s="59">
        <v>96545</v>
      </c>
      <c r="B18" s="60" t="s">
        <v>82</v>
      </c>
      <c r="C18" s="81" t="s">
        <v>147</v>
      </c>
      <c r="D18" s="143" t="s">
        <v>83</v>
      </c>
      <c r="E18" s="62">
        <v>37.6</v>
      </c>
      <c r="F18" s="78">
        <v>15.3</v>
      </c>
      <c r="G18" s="55">
        <f t="shared" ref="G18" si="2">(F18*0.2469)+F18</f>
        <v>19.077570000000001</v>
      </c>
      <c r="H18" s="56">
        <f>E18*G18</f>
        <v>717.31663200000003</v>
      </c>
      <c r="I18"/>
      <c r="J18"/>
    </row>
    <row r="19" spans="1:12" ht="15" x14ac:dyDescent="0.25">
      <c r="A19" s="59">
        <v>96546</v>
      </c>
      <c r="B19" s="60" t="s">
        <v>230</v>
      </c>
      <c r="C19" s="103" t="s">
        <v>149</v>
      </c>
      <c r="D19" s="143" t="s">
        <v>83</v>
      </c>
      <c r="E19" s="62">
        <v>19.100000000000001</v>
      </c>
      <c r="F19" s="78">
        <v>13.43</v>
      </c>
      <c r="G19" s="55">
        <f t="shared" si="1"/>
        <v>16.745867000000001</v>
      </c>
      <c r="H19" s="56">
        <f>E19*G19</f>
        <v>319.84605970000001</v>
      </c>
      <c r="I19"/>
      <c r="J19"/>
    </row>
    <row r="20" spans="1:12" ht="15" x14ac:dyDescent="0.25">
      <c r="A20" s="64">
        <v>96558</v>
      </c>
      <c r="B20" s="60" t="s">
        <v>231</v>
      </c>
      <c r="C20" s="81" t="s">
        <v>148</v>
      </c>
      <c r="D20" s="144" t="s">
        <v>9</v>
      </c>
      <c r="E20" s="65">
        <v>6.8</v>
      </c>
      <c r="F20" s="78">
        <v>767.01</v>
      </c>
      <c r="G20" s="55">
        <f t="shared" si="1"/>
        <v>956.38476900000001</v>
      </c>
      <c r="H20" s="56">
        <f>E20*G20</f>
        <v>6503.4164291999996</v>
      </c>
      <c r="I20"/>
      <c r="J20"/>
    </row>
    <row r="21" spans="1:12" ht="15" x14ac:dyDescent="0.25">
      <c r="A21" s="43"/>
      <c r="B21" s="21" t="s">
        <v>53</v>
      </c>
      <c r="C21" s="207" t="s">
        <v>107</v>
      </c>
      <c r="D21" s="207"/>
      <c r="E21" s="207"/>
      <c r="F21" s="29"/>
      <c r="G21" s="15">
        <f t="shared" si="1"/>
        <v>0</v>
      </c>
      <c r="H21" s="40"/>
      <c r="I21"/>
      <c r="J21"/>
    </row>
    <row r="22" spans="1:12" ht="15" x14ac:dyDescent="0.25">
      <c r="A22" s="87">
        <v>96544</v>
      </c>
      <c r="B22" s="60" t="s">
        <v>70</v>
      </c>
      <c r="C22" s="152" t="s">
        <v>229</v>
      </c>
      <c r="D22" s="143" t="s">
        <v>83</v>
      </c>
      <c r="E22" s="62">
        <v>17.899999999999999</v>
      </c>
      <c r="F22" s="78">
        <v>16.82</v>
      </c>
      <c r="G22" s="55">
        <f t="shared" ref="G22" si="3">(F22*0.2469)+F22</f>
        <v>20.972858000000002</v>
      </c>
      <c r="H22" s="56">
        <f t="shared" ref="H22:H27" si="4">E22*G22</f>
        <v>375.41415820000003</v>
      </c>
      <c r="I22"/>
      <c r="J22"/>
    </row>
    <row r="23" spans="1:12" ht="15" x14ac:dyDescent="0.25">
      <c r="A23" s="59">
        <v>96545</v>
      </c>
      <c r="B23" s="60" t="s">
        <v>77</v>
      </c>
      <c r="C23" s="81" t="s">
        <v>147</v>
      </c>
      <c r="D23" s="143" t="s">
        <v>83</v>
      </c>
      <c r="E23" s="62">
        <v>336.7</v>
      </c>
      <c r="F23" s="78">
        <v>15.3</v>
      </c>
      <c r="G23" s="55">
        <f t="shared" ref="G23" si="5">(F23*0.2469)+F23</f>
        <v>19.077570000000001</v>
      </c>
      <c r="H23" s="56">
        <f t="shared" si="4"/>
        <v>6423.4178190000002</v>
      </c>
      <c r="I23"/>
      <c r="J23"/>
    </row>
    <row r="24" spans="1:12" ht="15" x14ac:dyDescent="0.25">
      <c r="A24" s="66">
        <v>96546</v>
      </c>
      <c r="B24" s="60" t="s">
        <v>89</v>
      </c>
      <c r="C24" s="81" t="s">
        <v>149</v>
      </c>
      <c r="D24" s="143" t="s">
        <v>83</v>
      </c>
      <c r="E24" s="67">
        <v>144.5</v>
      </c>
      <c r="F24" s="78">
        <v>13.43</v>
      </c>
      <c r="G24" s="55">
        <f t="shared" si="1"/>
        <v>16.745867000000001</v>
      </c>
      <c r="H24" s="56">
        <f t="shared" si="4"/>
        <v>2419.7777814999999</v>
      </c>
      <c r="I24"/>
      <c r="J24"/>
      <c r="K24" s="103"/>
    </row>
    <row r="25" spans="1:12" ht="15" x14ac:dyDescent="0.25">
      <c r="A25" s="66">
        <v>104920</v>
      </c>
      <c r="B25" s="178" t="s">
        <v>90</v>
      </c>
      <c r="C25" s="81" t="s">
        <v>159</v>
      </c>
      <c r="D25" s="179" t="s">
        <v>83</v>
      </c>
      <c r="E25" s="180">
        <v>38.200000000000003</v>
      </c>
      <c r="F25" s="148">
        <v>10.46</v>
      </c>
      <c r="G25" s="159">
        <f t="shared" si="1"/>
        <v>13.042574000000002</v>
      </c>
      <c r="H25" s="174">
        <f t="shared" si="4"/>
        <v>498.22632680000009</v>
      </c>
      <c r="I25"/>
      <c r="J25"/>
    </row>
    <row r="26" spans="1:12" ht="17.25" customHeight="1" x14ac:dyDescent="0.25">
      <c r="A26" s="64">
        <v>96543</v>
      </c>
      <c r="B26" s="60" t="s">
        <v>196</v>
      </c>
      <c r="C26" s="81" t="s">
        <v>151</v>
      </c>
      <c r="D26" s="144" t="s">
        <v>83</v>
      </c>
      <c r="E26" s="65">
        <v>201.6</v>
      </c>
      <c r="F26" s="63">
        <v>18.47</v>
      </c>
      <c r="G26" s="55">
        <f t="shared" si="1"/>
        <v>23.030242999999999</v>
      </c>
      <c r="H26" s="56">
        <f t="shared" si="4"/>
        <v>4642.8969887999992</v>
      </c>
      <c r="I26"/>
      <c r="J26"/>
      <c r="L26" s="34"/>
    </row>
    <row r="27" spans="1:12" ht="22.5" x14ac:dyDescent="0.25">
      <c r="A27" s="68">
        <v>96555</v>
      </c>
      <c r="B27" s="60" t="s">
        <v>270</v>
      </c>
      <c r="C27" s="81" t="s">
        <v>150</v>
      </c>
      <c r="D27" s="144" t="s">
        <v>9</v>
      </c>
      <c r="E27" s="65">
        <v>22.1</v>
      </c>
      <c r="F27" s="148">
        <v>726.66</v>
      </c>
      <c r="G27" s="55">
        <f t="shared" si="1"/>
        <v>906.0723539999999</v>
      </c>
      <c r="H27" s="56">
        <f t="shared" si="4"/>
        <v>20024.1990234</v>
      </c>
      <c r="I27"/>
      <c r="J27"/>
    </row>
    <row r="28" spans="1:12" ht="15" customHeight="1" x14ac:dyDescent="0.25">
      <c r="A28" s="44"/>
      <c r="B28" s="33" t="s">
        <v>103</v>
      </c>
      <c r="C28" s="32" t="s">
        <v>102</v>
      </c>
      <c r="D28" s="145"/>
      <c r="E28" s="30"/>
      <c r="F28" s="29"/>
      <c r="G28" s="15"/>
      <c r="H28" s="40"/>
      <c r="I28"/>
      <c r="J28"/>
    </row>
    <row r="29" spans="1:12" ht="24" customHeight="1" x14ac:dyDescent="0.25">
      <c r="A29" s="68">
        <v>92269</v>
      </c>
      <c r="B29" s="20" t="s">
        <v>104</v>
      </c>
      <c r="C29" s="103" t="s">
        <v>232</v>
      </c>
      <c r="D29" s="145" t="s">
        <v>6</v>
      </c>
      <c r="E29" s="30">
        <v>79.2</v>
      </c>
      <c r="F29" s="29">
        <v>112.43</v>
      </c>
      <c r="G29" s="55">
        <f t="shared" si="1"/>
        <v>140.18896700000002</v>
      </c>
      <c r="H29" s="56">
        <f>E29*G29</f>
        <v>11102.966186400003</v>
      </c>
      <c r="I29"/>
      <c r="J29"/>
    </row>
    <row r="30" spans="1:12" ht="15" customHeight="1" x14ac:dyDescent="0.25">
      <c r="A30" s="87" t="s">
        <v>170</v>
      </c>
      <c r="B30" s="20" t="s">
        <v>271</v>
      </c>
      <c r="C30" s="81" t="s">
        <v>160</v>
      </c>
      <c r="D30" s="144" t="s">
        <v>6</v>
      </c>
      <c r="E30" s="65">
        <v>102.9</v>
      </c>
      <c r="F30" s="148">
        <v>117.25</v>
      </c>
      <c r="G30" s="55">
        <f t="shared" si="1"/>
        <v>146.19902500000001</v>
      </c>
      <c r="H30" s="56">
        <f>E30*G30</f>
        <v>15043.879672500001</v>
      </c>
      <c r="I30"/>
      <c r="J30"/>
    </row>
    <row r="31" spans="1:12" x14ac:dyDescent="0.25">
      <c r="A31" s="45"/>
      <c r="B31" s="107" t="s">
        <v>109</v>
      </c>
      <c r="C31" s="191" t="s">
        <v>108</v>
      </c>
      <c r="D31" s="191"/>
      <c r="E31" s="191"/>
      <c r="F31" s="191"/>
      <c r="G31" s="191"/>
      <c r="H31" s="192"/>
    </row>
    <row r="32" spans="1:12" x14ac:dyDescent="0.2">
      <c r="A32" s="88">
        <v>92762</v>
      </c>
      <c r="B32" s="60" t="s">
        <v>110</v>
      </c>
      <c r="C32" s="80" t="s">
        <v>301</v>
      </c>
      <c r="D32" s="140" t="s">
        <v>83</v>
      </c>
      <c r="E32" s="111">
        <v>435.7</v>
      </c>
      <c r="F32" s="91">
        <v>10.81</v>
      </c>
      <c r="G32" s="112">
        <f t="shared" ref="G32:G35" si="6">(F32*0.2469)+F32</f>
        <v>13.478989</v>
      </c>
      <c r="H32" s="113">
        <f>E32*G32</f>
        <v>5872.7955073000003</v>
      </c>
    </row>
    <row r="33" spans="1:8" x14ac:dyDescent="0.2">
      <c r="A33" s="88">
        <v>92763</v>
      </c>
      <c r="B33" s="60" t="s">
        <v>111</v>
      </c>
      <c r="C33" s="80" t="s">
        <v>302</v>
      </c>
      <c r="D33" s="140" t="s">
        <v>83</v>
      </c>
      <c r="E33" s="111">
        <v>199.4</v>
      </c>
      <c r="F33" s="91">
        <v>9.1</v>
      </c>
      <c r="G33" s="112">
        <f t="shared" si="6"/>
        <v>11.346789999999999</v>
      </c>
      <c r="H33" s="113">
        <f>E33*G33</f>
        <v>2262.5499259999997</v>
      </c>
    </row>
    <row r="34" spans="1:8" x14ac:dyDescent="0.2">
      <c r="A34" s="88">
        <v>92759</v>
      </c>
      <c r="B34" s="23" t="s">
        <v>112</v>
      </c>
      <c r="C34" s="80" t="s">
        <v>303</v>
      </c>
      <c r="D34" s="141" t="s">
        <v>83</v>
      </c>
      <c r="E34" s="117">
        <v>186.1</v>
      </c>
      <c r="F34" s="91">
        <v>13.33</v>
      </c>
      <c r="G34" s="112">
        <f t="shared" si="6"/>
        <v>16.621176999999999</v>
      </c>
      <c r="H34" s="113">
        <f>E34*G34</f>
        <v>3093.2010396999999</v>
      </c>
    </row>
    <row r="35" spans="1:8" x14ac:dyDescent="0.2">
      <c r="A35" s="64">
        <v>103669</v>
      </c>
      <c r="B35" s="23" t="s">
        <v>197</v>
      </c>
      <c r="C35" s="103" t="s">
        <v>304</v>
      </c>
      <c r="D35" s="142" t="s">
        <v>9</v>
      </c>
      <c r="E35" s="157">
        <v>6.9</v>
      </c>
      <c r="F35" s="91">
        <v>930.21</v>
      </c>
      <c r="G35" s="112">
        <f t="shared" si="6"/>
        <v>1159.8788490000002</v>
      </c>
      <c r="H35" s="113">
        <f>E35*G35</f>
        <v>8003.164058100002</v>
      </c>
    </row>
    <row r="36" spans="1:8" x14ac:dyDescent="0.25">
      <c r="A36" s="86"/>
      <c r="B36" s="194" t="s">
        <v>10</v>
      </c>
      <c r="C36" s="194"/>
      <c r="D36" s="194"/>
      <c r="E36" s="194"/>
      <c r="F36" s="105"/>
      <c r="G36" s="105"/>
      <c r="H36" s="41">
        <f>SUM(H16:H35)</f>
        <v>105395.54172020002</v>
      </c>
    </row>
    <row r="37" spans="1:8" x14ac:dyDescent="0.2">
      <c r="A37" s="38"/>
      <c r="B37" s="89">
        <v>3</v>
      </c>
      <c r="C37" s="195" t="s">
        <v>314</v>
      </c>
      <c r="D37" s="195"/>
      <c r="E37" s="195"/>
      <c r="F37" s="195"/>
      <c r="G37" s="195"/>
      <c r="H37" s="196"/>
    </row>
    <row r="38" spans="1:8" x14ac:dyDescent="0.25">
      <c r="A38" s="45"/>
      <c r="B38" s="107" t="s">
        <v>54</v>
      </c>
      <c r="C38" s="191" t="s">
        <v>13</v>
      </c>
      <c r="D38" s="191"/>
      <c r="E38" s="191"/>
      <c r="F38" s="15"/>
      <c r="G38" s="15"/>
      <c r="H38" s="46"/>
    </row>
    <row r="39" spans="1:8" ht="22.5" x14ac:dyDescent="0.2">
      <c r="A39" s="88" t="s">
        <v>218</v>
      </c>
      <c r="B39" s="118" t="s">
        <v>193</v>
      </c>
      <c r="C39" s="80" t="s">
        <v>217</v>
      </c>
      <c r="D39" s="139" t="s">
        <v>12</v>
      </c>
      <c r="E39" s="135">
        <v>296</v>
      </c>
      <c r="F39" s="150">
        <v>21.35</v>
      </c>
      <c r="G39" s="112">
        <f t="shared" ref="G39:G48" si="7">(F39*0.2469)+F39</f>
        <v>26.621315000000003</v>
      </c>
      <c r="H39" s="113">
        <f>E39*G39</f>
        <v>7879.9092400000009</v>
      </c>
    </row>
    <row r="40" spans="1:8" x14ac:dyDescent="0.2">
      <c r="A40" s="79">
        <v>91926</v>
      </c>
      <c r="B40" s="118" t="s">
        <v>38</v>
      </c>
      <c r="C40" s="80" t="s">
        <v>145</v>
      </c>
      <c r="D40" s="119" t="s">
        <v>12</v>
      </c>
      <c r="E40" s="135">
        <v>445</v>
      </c>
      <c r="F40" s="91">
        <v>4</v>
      </c>
      <c r="G40" s="112">
        <f t="shared" si="7"/>
        <v>4.9876000000000005</v>
      </c>
      <c r="H40" s="113">
        <f>E40*G40</f>
        <v>2219.4820000000004</v>
      </c>
    </row>
    <row r="41" spans="1:8" x14ac:dyDescent="0.2">
      <c r="A41" s="79">
        <v>91924</v>
      </c>
      <c r="B41" s="118" t="s">
        <v>113</v>
      </c>
      <c r="C41" s="80" t="s">
        <v>144</v>
      </c>
      <c r="D41" s="119" t="s">
        <v>12</v>
      </c>
      <c r="E41" s="135">
        <v>170</v>
      </c>
      <c r="F41" s="91">
        <v>2.75</v>
      </c>
      <c r="G41" s="112">
        <f t="shared" si="7"/>
        <v>3.4289749999999999</v>
      </c>
      <c r="H41" s="113">
        <f>E41*G41</f>
        <v>582.92574999999999</v>
      </c>
    </row>
    <row r="42" spans="1:8" x14ac:dyDescent="0.2">
      <c r="A42" s="79">
        <v>91930</v>
      </c>
      <c r="B42" s="118" t="s">
        <v>219</v>
      </c>
      <c r="C42" s="80" t="s">
        <v>161</v>
      </c>
      <c r="D42" s="119" t="s">
        <v>12</v>
      </c>
      <c r="E42" s="167">
        <v>94</v>
      </c>
      <c r="F42" s="91">
        <v>8.67</v>
      </c>
      <c r="G42" s="112">
        <f t="shared" si="7"/>
        <v>10.810623</v>
      </c>
      <c r="H42" s="113">
        <f>E42*G42</f>
        <v>1016.1985619999999</v>
      </c>
    </row>
    <row r="43" spans="1:8" x14ac:dyDescent="0.2">
      <c r="A43" s="120"/>
      <c r="B43" s="121" t="s">
        <v>114</v>
      </c>
      <c r="C43" s="197" t="s">
        <v>14</v>
      </c>
      <c r="D43" s="197"/>
      <c r="E43" s="197"/>
      <c r="F43" s="122"/>
      <c r="G43" s="115"/>
      <c r="H43" s="116"/>
    </row>
    <row r="44" spans="1:8" ht="22.5" x14ac:dyDescent="0.2">
      <c r="A44" s="79">
        <v>91956</v>
      </c>
      <c r="B44" s="118" t="s">
        <v>115</v>
      </c>
      <c r="C44" s="80" t="s">
        <v>162</v>
      </c>
      <c r="D44" s="119" t="s">
        <v>7</v>
      </c>
      <c r="E44" s="135">
        <v>21</v>
      </c>
      <c r="F44" s="150">
        <v>41.5</v>
      </c>
      <c r="G44" s="112">
        <f t="shared" si="7"/>
        <v>51.74635</v>
      </c>
      <c r="H44" s="113">
        <f>E44*G44</f>
        <v>1086.67335</v>
      </c>
    </row>
    <row r="45" spans="1:8" x14ac:dyDescent="0.2">
      <c r="A45" s="120"/>
      <c r="B45" s="121" t="s">
        <v>116</v>
      </c>
      <c r="C45" s="197" t="s">
        <v>15</v>
      </c>
      <c r="D45" s="197"/>
      <c r="E45" s="197"/>
      <c r="F45" s="122"/>
      <c r="G45" s="115"/>
      <c r="H45" s="116"/>
    </row>
    <row r="46" spans="1:8" x14ac:dyDescent="0.2">
      <c r="A46" s="79">
        <v>92002</v>
      </c>
      <c r="B46" s="118" t="s">
        <v>117</v>
      </c>
      <c r="C46" s="80" t="s">
        <v>163</v>
      </c>
      <c r="D46" s="119" t="s">
        <v>7</v>
      </c>
      <c r="E46" s="135">
        <v>57</v>
      </c>
      <c r="F46" s="150">
        <v>45.36</v>
      </c>
      <c r="G46" s="112">
        <f t="shared" si="7"/>
        <v>56.559384000000001</v>
      </c>
      <c r="H46" s="113">
        <f>E46*G46</f>
        <v>3223.884888</v>
      </c>
    </row>
    <row r="47" spans="1:8" x14ac:dyDescent="0.2">
      <c r="A47" s="120"/>
      <c r="B47" s="121" t="s">
        <v>118</v>
      </c>
      <c r="C47" s="197" t="s">
        <v>91</v>
      </c>
      <c r="D47" s="197"/>
      <c r="E47" s="197"/>
      <c r="F47" s="122"/>
      <c r="G47" s="115"/>
      <c r="H47" s="116"/>
    </row>
    <row r="48" spans="1:8" x14ac:dyDescent="0.2">
      <c r="A48" s="88" t="s">
        <v>175</v>
      </c>
      <c r="B48" s="118" t="s">
        <v>119</v>
      </c>
      <c r="C48" s="80" t="s">
        <v>146</v>
      </c>
      <c r="D48" s="119" t="s">
        <v>7</v>
      </c>
      <c r="E48" s="135">
        <v>4</v>
      </c>
      <c r="F48" s="150">
        <v>55.2</v>
      </c>
      <c r="G48" s="112">
        <f t="shared" si="7"/>
        <v>68.828879999999998</v>
      </c>
      <c r="H48" s="113">
        <f>E48*G48</f>
        <v>275.31551999999999</v>
      </c>
    </row>
    <row r="49" spans="1:8" x14ac:dyDescent="0.2">
      <c r="A49" s="120"/>
      <c r="B49" s="121" t="s">
        <v>120</v>
      </c>
      <c r="C49" s="197" t="s">
        <v>16</v>
      </c>
      <c r="D49" s="197"/>
      <c r="E49" s="197"/>
      <c r="F49" s="122"/>
      <c r="G49" s="115"/>
      <c r="H49" s="116"/>
    </row>
    <row r="50" spans="1:8" x14ac:dyDescent="0.2">
      <c r="A50" s="79">
        <v>39385</v>
      </c>
      <c r="B50" s="118" t="s">
        <v>121</v>
      </c>
      <c r="C50" s="80" t="s">
        <v>334</v>
      </c>
      <c r="D50" s="182" t="s">
        <v>7</v>
      </c>
      <c r="E50" s="135">
        <v>40</v>
      </c>
      <c r="F50" s="150">
        <v>85</v>
      </c>
      <c r="G50" s="160">
        <f t="shared" ref="G50" si="8">(F50*0.2469)+F50</f>
        <v>105.98650000000001</v>
      </c>
      <c r="H50" s="177">
        <f>E50*G50</f>
        <v>4239.46</v>
      </c>
    </row>
    <row r="51" spans="1:8" x14ac:dyDescent="0.2">
      <c r="A51" s="124"/>
      <c r="B51" s="125" t="s">
        <v>122</v>
      </c>
      <c r="C51" s="126" t="s">
        <v>94</v>
      </c>
      <c r="D51" s="126"/>
      <c r="E51" s="126"/>
      <c r="F51" s="114"/>
      <c r="G51" s="115"/>
      <c r="H51" s="116"/>
    </row>
    <row r="52" spans="1:8" x14ac:dyDescent="0.2">
      <c r="A52" s="79">
        <v>91868</v>
      </c>
      <c r="B52" s="118" t="s">
        <v>123</v>
      </c>
      <c r="C52" s="80" t="s">
        <v>164</v>
      </c>
      <c r="D52" s="123" t="s">
        <v>12</v>
      </c>
      <c r="E52" s="135">
        <v>123</v>
      </c>
      <c r="F52" s="156">
        <v>16.59</v>
      </c>
      <c r="G52" s="112">
        <f t="shared" ref="G52:G57" si="9">(F52*0.2469)+F52</f>
        <v>20.686070999999998</v>
      </c>
      <c r="H52" s="113">
        <f t="shared" ref="H52:H57" si="10">E52*G52</f>
        <v>2544.3867329999998</v>
      </c>
    </row>
    <row r="53" spans="1:8" x14ac:dyDescent="0.2">
      <c r="A53" s="127">
        <v>91881</v>
      </c>
      <c r="B53" s="118" t="s">
        <v>272</v>
      </c>
      <c r="C53" s="80" t="s">
        <v>165</v>
      </c>
      <c r="D53" s="128" t="s">
        <v>7</v>
      </c>
      <c r="E53" s="135">
        <v>18</v>
      </c>
      <c r="F53" s="156">
        <v>10.61</v>
      </c>
      <c r="G53" s="112">
        <f t="shared" si="9"/>
        <v>13.229609</v>
      </c>
      <c r="H53" s="113">
        <f t="shared" si="10"/>
        <v>238.13296199999999</v>
      </c>
    </row>
    <row r="54" spans="1:8" x14ac:dyDescent="0.2">
      <c r="A54" s="127">
        <v>39211</v>
      </c>
      <c r="B54" s="118" t="s">
        <v>124</v>
      </c>
      <c r="C54" s="80" t="s">
        <v>166</v>
      </c>
      <c r="D54" s="128" t="s">
        <v>95</v>
      </c>
      <c r="E54" s="135">
        <v>18</v>
      </c>
      <c r="F54" s="156">
        <v>2.14</v>
      </c>
      <c r="G54" s="112">
        <f t="shared" si="9"/>
        <v>2.6683660000000002</v>
      </c>
      <c r="H54" s="113">
        <f t="shared" si="10"/>
        <v>48.030588000000002</v>
      </c>
    </row>
    <row r="55" spans="1:8" x14ac:dyDescent="0.2">
      <c r="A55" s="127">
        <v>11902</v>
      </c>
      <c r="B55" s="118" t="s">
        <v>125</v>
      </c>
      <c r="C55" s="80" t="s">
        <v>167</v>
      </c>
      <c r="D55" s="128" t="s">
        <v>12</v>
      </c>
      <c r="E55" s="135">
        <v>56</v>
      </c>
      <c r="F55" s="156">
        <v>1.44</v>
      </c>
      <c r="G55" s="112">
        <f t="shared" si="9"/>
        <v>1.795536</v>
      </c>
      <c r="H55" s="113">
        <f t="shared" si="10"/>
        <v>100.550016</v>
      </c>
    </row>
    <row r="56" spans="1:8" x14ac:dyDescent="0.2">
      <c r="A56" s="127">
        <v>39599</v>
      </c>
      <c r="B56" s="118" t="s">
        <v>126</v>
      </c>
      <c r="C56" s="80" t="s">
        <v>168</v>
      </c>
      <c r="D56" s="128" t="s">
        <v>12</v>
      </c>
      <c r="E56" s="135">
        <v>68</v>
      </c>
      <c r="F56" s="156">
        <v>8.35</v>
      </c>
      <c r="G56" s="112">
        <f t="shared" si="9"/>
        <v>10.411614999999999</v>
      </c>
      <c r="H56" s="113">
        <f t="shared" si="10"/>
        <v>707.98982000000001</v>
      </c>
    </row>
    <row r="57" spans="1:8" x14ac:dyDescent="0.2">
      <c r="A57" s="88" t="s">
        <v>177</v>
      </c>
      <c r="B57" s="118" t="s">
        <v>127</v>
      </c>
      <c r="C57" s="80" t="s">
        <v>176</v>
      </c>
      <c r="D57" s="128" t="s">
        <v>7</v>
      </c>
      <c r="E57" s="135">
        <v>8</v>
      </c>
      <c r="F57" s="156">
        <v>51.63</v>
      </c>
      <c r="G57" s="112">
        <f t="shared" si="9"/>
        <v>64.377447000000004</v>
      </c>
      <c r="H57" s="113">
        <f t="shared" si="10"/>
        <v>515.01957600000003</v>
      </c>
    </row>
    <row r="58" spans="1:8" ht="12" customHeight="1" x14ac:dyDescent="0.2">
      <c r="A58" s="129"/>
      <c r="B58" s="121" t="s">
        <v>128</v>
      </c>
      <c r="C58" s="130" t="s">
        <v>96</v>
      </c>
      <c r="D58" s="131"/>
      <c r="E58" s="132"/>
      <c r="F58" s="122"/>
      <c r="G58" s="115"/>
      <c r="H58" s="116"/>
    </row>
    <row r="59" spans="1:8" ht="20.25" customHeight="1" x14ac:dyDescent="0.2">
      <c r="A59" s="153" t="s">
        <v>224</v>
      </c>
      <c r="B59" s="118" t="s">
        <v>129</v>
      </c>
      <c r="C59" s="103" t="s">
        <v>225</v>
      </c>
      <c r="D59" s="123" t="s">
        <v>12</v>
      </c>
      <c r="E59" s="135">
        <v>10</v>
      </c>
      <c r="F59" s="133">
        <v>90.64</v>
      </c>
      <c r="G59" s="112">
        <f t="shared" ref="G59:G64" si="11">(F59*0.2469)+F59</f>
        <v>113.01901599999999</v>
      </c>
      <c r="H59" s="113">
        <f>E59*G59</f>
        <v>1130.1901599999999</v>
      </c>
    </row>
    <row r="60" spans="1:8" x14ac:dyDescent="0.2">
      <c r="A60" s="127" t="s">
        <v>311</v>
      </c>
      <c r="B60" s="134" t="s">
        <v>130</v>
      </c>
      <c r="C60" s="176" t="s">
        <v>220</v>
      </c>
      <c r="D60" s="134" t="s">
        <v>7</v>
      </c>
      <c r="E60" s="135">
        <v>3</v>
      </c>
      <c r="F60" s="160">
        <v>64</v>
      </c>
      <c r="G60" s="160">
        <f t="shared" si="11"/>
        <v>79.801600000000008</v>
      </c>
      <c r="H60" s="177">
        <f>E60*G60</f>
        <v>239.40480000000002</v>
      </c>
    </row>
    <row r="61" spans="1:8" x14ac:dyDescent="0.2">
      <c r="A61" s="127" t="s">
        <v>310</v>
      </c>
      <c r="B61" s="134" t="s">
        <v>131</v>
      </c>
      <c r="C61" s="176" t="s">
        <v>221</v>
      </c>
      <c r="D61" s="134" t="s">
        <v>7</v>
      </c>
      <c r="E61" s="135">
        <v>3</v>
      </c>
      <c r="F61" s="160">
        <v>96</v>
      </c>
      <c r="G61" s="160">
        <f t="shared" si="11"/>
        <v>119.7024</v>
      </c>
      <c r="H61" s="177">
        <f>E61*G61</f>
        <v>359.10719999999998</v>
      </c>
    </row>
    <row r="62" spans="1:8" x14ac:dyDescent="0.2">
      <c r="A62" s="127" t="s">
        <v>309</v>
      </c>
      <c r="B62" s="134" t="s">
        <v>132</v>
      </c>
      <c r="C62" s="176" t="s">
        <v>260</v>
      </c>
      <c r="D62" s="134" t="s">
        <v>7</v>
      </c>
      <c r="E62" s="135">
        <v>9</v>
      </c>
      <c r="F62" s="160">
        <v>45</v>
      </c>
      <c r="G62" s="160">
        <f t="shared" si="11"/>
        <v>56.110500000000002</v>
      </c>
      <c r="H62" s="177">
        <f>E62*G62</f>
        <v>504.99450000000002</v>
      </c>
    </row>
    <row r="63" spans="1:8" x14ac:dyDescent="0.2">
      <c r="A63" s="127" t="s">
        <v>308</v>
      </c>
      <c r="B63" s="134" t="s">
        <v>257</v>
      </c>
      <c r="C63" s="176" t="s">
        <v>261</v>
      </c>
      <c r="D63" s="134" t="s">
        <v>7</v>
      </c>
      <c r="E63" s="135">
        <v>19</v>
      </c>
      <c r="F63" s="160">
        <v>19</v>
      </c>
      <c r="G63" s="160">
        <f t="shared" si="11"/>
        <v>23.691099999999999</v>
      </c>
      <c r="H63" s="177">
        <f>E63*G63</f>
        <v>450.1309</v>
      </c>
    </row>
    <row r="64" spans="1:8" ht="21" customHeight="1" x14ac:dyDescent="0.2">
      <c r="A64" s="59">
        <v>101908</v>
      </c>
      <c r="B64" s="118" t="s">
        <v>258</v>
      </c>
      <c r="C64" s="103" t="s">
        <v>259</v>
      </c>
      <c r="D64" s="134" t="s">
        <v>7</v>
      </c>
      <c r="E64" s="135">
        <v>6</v>
      </c>
      <c r="F64" s="133">
        <v>212.44</v>
      </c>
      <c r="G64" s="112">
        <f t="shared" si="11"/>
        <v>264.891436</v>
      </c>
      <c r="H64" s="113">
        <f t="shared" ref="H64" si="12">E64*G64</f>
        <v>1589.348616</v>
      </c>
    </row>
    <row r="65" spans="1:12" x14ac:dyDescent="0.2">
      <c r="A65" s="136"/>
      <c r="B65" s="198" t="s">
        <v>11</v>
      </c>
      <c r="C65" s="198"/>
      <c r="D65" s="198"/>
      <c r="E65" s="198"/>
      <c r="F65" s="137"/>
      <c r="G65" s="137"/>
      <c r="H65" s="138">
        <f>SUM(H39:H64)</f>
        <v>28951.135180999998</v>
      </c>
    </row>
    <row r="66" spans="1:12" x14ac:dyDescent="0.25">
      <c r="A66" s="38"/>
      <c r="B66" s="31">
        <v>4</v>
      </c>
      <c r="C66" s="195" t="s">
        <v>80</v>
      </c>
      <c r="D66" s="195"/>
      <c r="E66" s="195"/>
      <c r="F66" s="195"/>
      <c r="G66" s="195"/>
      <c r="H66" s="196"/>
    </row>
    <row r="67" spans="1:12" x14ac:dyDescent="0.25">
      <c r="A67" s="45"/>
      <c r="B67" s="107" t="s">
        <v>85</v>
      </c>
      <c r="C67" s="191" t="s">
        <v>18</v>
      </c>
      <c r="D67" s="191"/>
      <c r="E67" s="191"/>
      <c r="F67" s="191"/>
      <c r="G67" s="191"/>
      <c r="H67" s="192"/>
    </row>
    <row r="68" spans="1:12" ht="22.5" x14ac:dyDescent="0.2">
      <c r="A68" s="54">
        <v>103330</v>
      </c>
      <c r="B68" s="23" t="s">
        <v>133</v>
      </c>
      <c r="C68" s="103" t="s">
        <v>235</v>
      </c>
      <c r="D68" s="69" t="s">
        <v>6</v>
      </c>
      <c r="E68" s="163">
        <v>294.75</v>
      </c>
      <c r="F68" s="78">
        <v>77.92</v>
      </c>
      <c r="G68" s="55">
        <f t="shared" ref="G68:G76" si="13">(F68*0.2469)+F68</f>
        <v>97.158448000000007</v>
      </c>
      <c r="H68" s="56">
        <f t="shared" ref="H68" si="14">E68*G68</f>
        <v>28637.452548000001</v>
      </c>
    </row>
    <row r="69" spans="1:12" x14ac:dyDescent="0.2">
      <c r="A69" s="54">
        <v>93197</v>
      </c>
      <c r="B69" s="23" t="s">
        <v>86</v>
      </c>
      <c r="C69" s="80" t="s">
        <v>325</v>
      </c>
      <c r="D69" s="76" t="s">
        <v>12</v>
      </c>
      <c r="E69" s="163">
        <v>26</v>
      </c>
      <c r="F69" s="78">
        <v>50.32</v>
      </c>
      <c r="G69" s="159">
        <f t="shared" si="13"/>
        <v>62.744008000000001</v>
      </c>
      <c r="H69" s="174">
        <f>E69*F69</f>
        <v>1308.32</v>
      </c>
    </row>
    <row r="70" spans="1:12" x14ac:dyDescent="0.2">
      <c r="A70" s="54">
        <v>93187</v>
      </c>
      <c r="B70" s="23" t="s">
        <v>87</v>
      </c>
      <c r="C70" s="103" t="s">
        <v>326</v>
      </c>
      <c r="D70" s="76" t="s">
        <v>12</v>
      </c>
      <c r="E70" s="166">
        <v>64.8</v>
      </c>
      <c r="F70" s="78">
        <v>65.61</v>
      </c>
      <c r="G70" s="159">
        <f t="shared" si="13"/>
        <v>81.809109000000007</v>
      </c>
      <c r="H70" s="174">
        <f>E70*F70</f>
        <v>4251.5279999999993</v>
      </c>
    </row>
    <row r="71" spans="1:12" x14ac:dyDescent="0.25">
      <c r="A71" s="39"/>
      <c r="B71" s="107" t="s">
        <v>71</v>
      </c>
      <c r="C71" s="110" t="s">
        <v>93</v>
      </c>
      <c r="D71" s="25"/>
      <c r="E71" s="26"/>
      <c r="F71" s="28"/>
      <c r="G71" s="15"/>
      <c r="H71" s="40"/>
    </row>
    <row r="72" spans="1:12" ht="22.5" x14ac:dyDescent="0.2">
      <c r="A72" s="87">
        <v>101964</v>
      </c>
      <c r="B72" s="23" t="s">
        <v>72</v>
      </c>
      <c r="C72" s="80" t="s">
        <v>234</v>
      </c>
      <c r="D72" s="69" t="s">
        <v>6</v>
      </c>
      <c r="E72" s="166">
        <v>205.27</v>
      </c>
      <c r="F72" s="78">
        <v>160.29</v>
      </c>
      <c r="G72" s="55">
        <f>(F72*0.2469)+F72</f>
        <v>199.865601</v>
      </c>
      <c r="H72" s="56">
        <f>E72*F72</f>
        <v>32902.728300000002</v>
      </c>
    </row>
    <row r="73" spans="1:12" x14ac:dyDescent="0.2">
      <c r="A73" s="154">
        <v>103674</v>
      </c>
      <c r="B73" s="23" t="s">
        <v>179</v>
      </c>
      <c r="C73" s="103" t="s">
        <v>305</v>
      </c>
      <c r="D73" s="69" t="s">
        <v>9</v>
      </c>
      <c r="E73" s="166">
        <v>10.27</v>
      </c>
      <c r="F73" s="78">
        <v>679.78</v>
      </c>
      <c r="G73" s="55">
        <f t="shared" ref="G73:G75" si="15">(F73*0.2469)+F73</f>
        <v>847.61768199999995</v>
      </c>
      <c r="H73" s="56">
        <f t="shared" ref="H73:H74" si="16">E73*F73</f>
        <v>6981.3405999999995</v>
      </c>
      <c r="L73" s="103"/>
    </row>
    <row r="74" spans="1:12" s="77" customFormat="1" ht="12" x14ac:dyDescent="0.25">
      <c r="A74" s="87">
        <v>10917</v>
      </c>
      <c r="B74" s="23" t="s">
        <v>180</v>
      </c>
      <c r="C74" s="81" t="s">
        <v>178</v>
      </c>
      <c r="D74" s="69" t="s">
        <v>6</v>
      </c>
      <c r="E74" s="166">
        <v>205.27</v>
      </c>
      <c r="F74" s="78">
        <v>7.74</v>
      </c>
      <c r="G74" s="55">
        <f t="shared" si="15"/>
        <v>9.6510060000000006</v>
      </c>
      <c r="H74" s="56">
        <f t="shared" si="16"/>
        <v>1588.7898</v>
      </c>
    </row>
    <row r="75" spans="1:12" x14ac:dyDescent="0.25">
      <c r="A75" s="45"/>
      <c r="B75" s="107" t="s">
        <v>73</v>
      </c>
      <c r="C75" s="193" t="s">
        <v>20</v>
      </c>
      <c r="D75" s="193"/>
      <c r="E75" s="193"/>
      <c r="F75" s="27"/>
      <c r="G75" s="15">
        <f t="shared" si="15"/>
        <v>0</v>
      </c>
      <c r="H75" s="40"/>
    </row>
    <row r="76" spans="1:12" x14ac:dyDescent="0.25">
      <c r="A76" s="87" t="s">
        <v>182</v>
      </c>
      <c r="B76" s="23" t="s">
        <v>74</v>
      </c>
      <c r="C76" s="81" t="s">
        <v>181</v>
      </c>
      <c r="D76" s="71" t="s">
        <v>6</v>
      </c>
      <c r="E76" s="163">
        <v>10.24</v>
      </c>
      <c r="F76" s="158">
        <v>48.92</v>
      </c>
      <c r="G76" s="55">
        <f t="shared" si="13"/>
        <v>60.998348</v>
      </c>
      <c r="H76" s="56">
        <f>E76*F76</f>
        <v>500.94080000000002</v>
      </c>
    </row>
    <row r="77" spans="1:12" x14ac:dyDescent="0.25">
      <c r="A77" s="86"/>
      <c r="B77" s="194" t="s">
        <v>100</v>
      </c>
      <c r="C77" s="194"/>
      <c r="D77" s="194"/>
      <c r="E77" s="194"/>
      <c r="F77" s="105"/>
      <c r="G77" s="15"/>
      <c r="H77" s="41">
        <f>SUM(H68:H76)</f>
        <v>76171.100047999993</v>
      </c>
    </row>
    <row r="78" spans="1:12" x14ac:dyDescent="0.25">
      <c r="A78" s="38"/>
      <c r="B78" s="31">
        <v>5</v>
      </c>
      <c r="C78" s="195" t="s">
        <v>22</v>
      </c>
      <c r="D78" s="195"/>
      <c r="E78" s="195"/>
      <c r="F78" s="195"/>
      <c r="G78" s="195"/>
      <c r="H78" s="196"/>
    </row>
    <row r="79" spans="1:12" x14ac:dyDescent="0.25">
      <c r="A79" s="45"/>
      <c r="B79" s="107" t="s">
        <v>55</v>
      </c>
      <c r="C79" s="191" t="s">
        <v>23</v>
      </c>
      <c r="D79" s="191"/>
      <c r="E79" s="191"/>
      <c r="F79" s="191"/>
      <c r="G79" s="191"/>
      <c r="H79" s="192"/>
    </row>
    <row r="80" spans="1:12" ht="22.5" x14ac:dyDescent="0.2">
      <c r="A80" s="54">
        <v>91015</v>
      </c>
      <c r="B80" s="23" t="s">
        <v>56</v>
      </c>
      <c r="C80" s="103" t="s">
        <v>233</v>
      </c>
      <c r="D80" s="23" t="s">
        <v>7</v>
      </c>
      <c r="E80" s="163">
        <v>6</v>
      </c>
      <c r="F80" s="84">
        <v>1228.95</v>
      </c>
      <c r="G80" s="146">
        <f t="shared" ref="G80:G89" si="17">(F80*0.2469)+F80</f>
        <v>1532.377755</v>
      </c>
      <c r="H80" s="147">
        <f t="shared" ref="H80:H89" si="18">E80*G80</f>
        <v>9194.2665300000008</v>
      </c>
    </row>
    <row r="81" spans="1:11" ht="22.5" x14ac:dyDescent="0.2">
      <c r="A81" s="54">
        <v>91016</v>
      </c>
      <c r="B81" s="23" t="s">
        <v>194</v>
      </c>
      <c r="C81" s="80" t="s">
        <v>152</v>
      </c>
      <c r="D81" s="69" t="s">
        <v>7</v>
      </c>
      <c r="E81" s="163">
        <v>3</v>
      </c>
      <c r="F81" s="148">
        <v>1291.1400000000001</v>
      </c>
      <c r="G81" s="55">
        <f t="shared" si="17"/>
        <v>1609.9224660000002</v>
      </c>
      <c r="H81" s="56">
        <f t="shared" si="18"/>
        <v>4829.7673980000009</v>
      </c>
    </row>
    <row r="82" spans="1:11" x14ac:dyDescent="0.25">
      <c r="A82" s="45"/>
      <c r="B82" s="108" t="s">
        <v>97</v>
      </c>
      <c r="C82" s="193" t="s">
        <v>208</v>
      </c>
      <c r="D82" s="193"/>
      <c r="E82" s="193"/>
      <c r="F82" s="15"/>
      <c r="G82" s="55"/>
      <c r="H82" s="56"/>
    </row>
    <row r="83" spans="1:11" x14ac:dyDescent="0.2">
      <c r="A83" s="87" t="s">
        <v>215</v>
      </c>
      <c r="B83" s="69" t="s">
        <v>98</v>
      </c>
      <c r="C83" s="80" t="s">
        <v>214</v>
      </c>
      <c r="D83" s="69" t="s">
        <v>6</v>
      </c>
      <c r="E83" s="163">
        <v>6.3</v>
      </c>
      <c r="F83" s="15">
        <v>1008.95</v>
      </c>
      <c r="G83" s="55">
        <f t="shared" si="17"/>
        <v>1258.059755</v>
      </c>
      <c r="H83" s="56">
        <f t="shared" si="18"/>
        <v>7925.7764564999998</v>
      </c>
    </row>
    <row r="84" spans="1:11" ht="22.5" x14ac:dyDescent="0.2">
      <c r="A84" s="87">
        <v>94570</v>
      </c>
      <c r="B84" s="69" t="s">
        <v>265</v>
      </c>
      <c r="C84" s="80" t="s">
        <v>263</v>
      </c>
      <c r="D84" s="69" t="s">
        <v>6</v>
      </c>
      <c r="E84" s="163">
        <v>26.53</v>
      </c>
      <c r="F84" s="15">
        <v>402.66</v>
      </c>
      <c r="G84" s="55">
        <f t="shared" si="17"/>
        <v>502.07675400000005</v>
      </c>
      <c r="H84" s="56">
        <f t="shared" si="18"/>
        <v>13320.096283620001</v>
      </c>
    </row>
    <row r="85" spans="1:11" x14ac:dyDescent="0.2">
      <c r="A85" s="87">
        <v>100702</v>
      </c>
      <c r="B85" s="69" t="s">
        <v>266</v>
      </c>
      <c r="C85" s="80" t="s">
        <v>264</v>
      </c>
      <c r="D85" s="69" t="s">
        <v>6</v>
      </c>
      <c r="E85" s="163">
        <v>5.5</v>
      </c>
      <c r="F85" s="15">
        <v>561.41999999999996</v>
      </c>
      <c r="G85" s="55">
        <f t="shared" si="17"/>
        <v>700.03459799999996</v>
      </c>
      <c r="H85" s="56">
        <f t="shared" si="18"/>
        <v>3850.1902889999997</v>
      </c>
    </row>
    <row r="86" spans="1:11" x14ac:dyDescent="0.2">
      <c r="A86" s="54">
        <v>98689</v>
      </c>
      <c r="B86" s="69" t="s">
        <v>267</v>
      </c>
      <c r="C86" s="80" t="s">
        <v>306</v>
      </c>
      <c r="D86" s="69" t="s">
        <v>12</v>
      </c>
      <c r="E86" s="163">
        <v>11.9</v>
      </c>
      <c r="F86" s="55">
        <v>103.82</v>
      </c>
      <c r="G86" s="55">
        <f t="shared" si="17"/>
        <v>129.453158</v>
      </c>
      <c r="H86" s="56">
        <f t="shared" si="18"/>
        <v>1540.4925802</v>
      </c>
    </row>
    <row r="87" spans="1:11" x14ac:dyDescent="0.2">
      <c r="A87" s="54">
        <v>101965</v>
      </c>
      <c r="B87" s="69" t="s">
        <v>268</v>
      </c>
      <c r="C87" s="103" t="s">
        <v>316</v>
      </c>
      <c r="D87" s="69" t="s">
        <v>12</v>
      </c>
      <c r="E87" s="163">
        <v>28</v>
      </c>
      <c r="F87" s="55">
        <v>770.81</v>
      </c>
      <c r="G87" s="55">
        <f t="shared" si="17"/>
        <v>961.12298899999996</v>
      </c>
      <c r="H87" s="56">
        <f t="shared" si="18"/>
        <v>26911.443692000001</v>
      </c>
    </row>
    <row r="88" spans="1:11" x14ac:dyDescent="0.2">
      <c r="A88" s="87" t="s">
        <v>332</v>
      </c>
      <c r="B88" s="76" t="s">
        <v>269</v>
      </c>
      <c r="C88" s="76" t="s">
        <v>312</v>
      </c>
      <c r="D88" s="76" t="s">
        <v>6</v>
      </c>
      <c r="E88" s="135">
        <v>4</v>
      </c>
      <c r="F88" s="159">
        <v>280</v>
      </c>
      <c r="G88" s="159">
        <f t="shared" si="17"/>
        <v>349.13200000000001</v>
      </c>
      <c r="H88" s="174">
        <f t="shared" si="18"/>
        <v>1396.528</v>
      </c>
    </row>
    <row r="89" spans="1:11" ht="22.5" x14ac:dyDescent="0.2">
      <c r="A89" s="54">
        <v>94569</v>
      </c>
      <c r="B89" s="69" t="s">
        <v>315</v>
      </c>
      <c r="C89" s="103" t="s">
        <v>262</v>
      </c>
      <c r="D89" s="25" t="s">
        <v>6</v>
      </c>
      <c r="E89" s="165">
        <v>0.48</v>
      </c>
      <c r="F89" s="15">
        <v>770.81</v>
      </c>
      <c r="G89" s="55">
        <f t="shared" si="17"/>
        <v>961.12298899999996</v>
      </c>
      <c r="H89" s="56">
        <f t="shared" si="18"/>
        <v>461.33903471999997</v>
      </c>
    </row>
    <row r="90" spans="1:11" x14ac:dyDescent="0.2">
      <c r="A90" s="102"/>
      <c r="B90" s="69"/>
      <c r="C90" s="80"/>
      <c r="D90" s="61"/>
      <c r="E90" s="62"/>
      <c r="F90" s="148"/>
      <c r="G90" s="55"/>
      <c r="H90" s="72"/>
    </row>
    <row r="91" spans="1:11" x14ac:dyDescent="0.25">
      <c r="A91" s="86"/>
      <c r="B91" s="214" t="s">
        <v>17</v>
      </c>
      <c r="C91" s="214"/>
      <c r="D91" s="214"/>
      <c r="E91" s="214"/>
      <c r="F91" s="105"/>
      <c r="G91" s="105"/>
      <c r="H91" s="41">
        <f>SUM(H80:H90)</f>
        <v>69429.900264040014</v>
      </c>
    </row>
    <row r="92" spans="1:11" x14ac:dyDescent="0.25">
      <c r="A92" s="38"/>
      <c r="B92" s="31">
        <v>6</v>
      </c>
      <c r="C92" s="195" t="s">
        <v>76</v>
      </c>
      <c r="D92" s="195"/>
      <c r="E92" s="195"/>
      <c r="F92" s="195"/>
      <c r="G92" s="195"/>
      <c r="H92" s="196"/>
    </row>
    <row r="93" spans="1:11" x14ac:dyDescent="0.25">
      <c r="A93" s="45"/>
      <c r="B93" s="107" t="s">
        <v>59</v>
      </c>
      <c r="C93" s="191" t="s">
        <v>239</v>
      </c>
      <c r="D93" s="191"/>
      <c r="E93" s="191"/>
      <c r="F93" s="191"/>
      <c r="G93" s="191"/>
      <c r="H93" s="192"/>
    </row>
    <row r="94" spans="1:11" ht="23.25" x14ac:dyDescent="0.25">
      <c r="A94" s="59">
        <v>94207</v>
      </c>
      <c r="B94" s="23" t="s">
        <v>88</v>
      </c>
      <c r="C94" s="80" t="s">
        <v>236</v>
      </c>
      <c r="D94" s="141" t="s">
        <v>6</v>
      </c>
      <c r="E94" s="163">
        <v>245.87</v>
      </c>
      <c r="F94" s="78">
        <v>49.06</v>
      </c>
      <c r="G94" s="55">
        <f t="shared" ref="G94:G103" si="19">(F94*0.2469)+F94</f>
        <v>61.172914000000006</v>
      </c>
      <c r="H94" s="56">
        <f t="shared" ref="H94:H101" si="20">E94*G94</f>
        <v>15040.584365180002</v>
      </c>
      <c r="I94"/>
      <c r="J94"/>
      <c r="K94"/>
    </row>
    <row r="95" spans="1:11" ht="15" x14ac:dyDescent="0.25">
      <c r="A95" s="59">
        <v>94223</v>
      </c>
      <c r="B95" s="23" t="s">
        <v>134</v>
      </c>
      <c r="C95" s="80" t="s">
        <v>237</v>
      </c>
      <c r="D95" s="141" t="s">
        <v>12</v>
      </c>
      <c r="E95" s="163">
        <v>26.54</v>
      </c>
      <c r="F95" s="78">
        <v>85.08</v>
      </c>
      <c r="G95" s="55">
        <f t="shared" si="19"/>
        <v>106.086252</v>
      </c>
      <c r="H95" s="56">
        <f t="shared" si="20"/>
        <v>2815.5291280799997</v>
      </c>
      <c r="I95"/>
      <c r="J95"/>
      <c r="K95"/>
    </row>
    <row r="96" spans="1:11" ht="22.5" x14ac:dyDescent="0.25">
      <c r="A96" s="59" t="s">
        <v>241</v>
      </c>
      <c r="B96" s="23" t="s">
        <v>135</v>
      </c>
      <c r="C96" s="173" t="s">
        <v>240</v>
      </c>
      <c r="D96" s="175" t="s">
        <v>12</v>
      </c>
      <c r="E96" s="163">
        <v>156.94999999999999</v>
      </c>
      <c r="F96" s="78">
        <v>185</v>
      </c>
      <c r="G96" s="159">
        <f t="shared" si="19"/>
        <v>230.6765</v>
      </c>
      <c r="H96" s="174">
        <f t="shared" si="20"/>
        <v>36204.676674999995</v>
      </c>
      <c r="I96"/>
      <c r="J96"/>
      <c r="K96"/>
    </row>
    <row r="97" spans="1:11" ht="25.5" x14ac:dyDescent="0.25">
      <c r="A97" s="59" t="s">
        <v>333</v>
      </c>
      <c r="B97" s="23" t="s">
        <v>242</v>
      </c>
      <c r="C97" s="5" t="s">
        <v>336</v>
      </c>
      <c r="D97" s="175" t="s">
        <v>6</v>
      </c>
      <c r="E97" s="163">
        <v>156.94999999999999</v>
      </c>
      <c r="F97" s="78">
        <v>200</v>
      </c>
      <c r="G97" s="159">
        <f t="shared" si="19"/>
        <v>249.38</v>
      </c>
      <c r="H97" s="174">
        <f t="shared" si="20"/>
        <v>39140.190999999999</v>
      </c>
      <c r="I97"/>
      <c r="J97"/>
      <c r="K97"/>
    </row>
    <row r="98" spans="1:11" ht="15" x14ac:dyDescent="0.25">
      <c r="A98" s="59">
        <v>104756</v>
      </c>
      <c r="B98" s="23" t="s">
        <v>243</v>
      </c>
      <c r="C98" s="80" t="s">
        <v>330</v>
      </c>
      <c r="D98" s="175" t="s">
        <v>6</v>
      </c>
      <c r="E98" s="163">
        <v>43.61</v>
      </c>
      <c r="F98" s="78">
        <v>140.53</v>
      </c>
      <c r="G98" s="159">
        <f t="shared" si="19"/>
        <v>175.226857</v>
      </c>
      <c r="H98" s="174">
        <f t="shared" si="20"/>
        <v>7641.6432337699998</v>
      </c>
      <c r="I98"/>
      <c r="J98"/>
      <c r="K98"/>
    </row>
    <row r="99" spans="1:11" ht="15" x14ac:dyDescent="0.25">
      <c r="A99" s="59">
        <v>96122</v>
      </c>
      <c r="B99" s="23" t="s">
        <v>244</v>
      </c>
      <c r="C99" s="103" t="s">
        <v>331</v>
      </c>
      <c r="D99" s="175" t="s">
        <v>12</v>
      </c>
      <c r="E99" s="163">
        <v>64.2</v>
      </c>
      <c r="F99" s="78">
        <v>31.86</v>
      </c>
      <c r="G99" s="159">
        <f t="shared" si="19"/>
        <v>39.726233999999998</v>
      </c>
      <c r="H99" s="174">
        <f t="shared" si="20"/>
        <v>2550.4242227999998</v>
      </c>
      <c r="I99" s="181"/>
      <c r="J99"/>
      <c r="K99"/>
    </row>
    <row r="100" spans="1:11" ht="15" x14ac:dyDescent="0.25">
      <c r="A100" s="59" t="s">
        <v>251</v>
      </c>
      <c r="B100" s="23" t="s">
        <v>245</v>
      </c>
      <c r="C100" s="80" t="s">
        <v>248</v>
      </c>
      <c r="D100" s="175" t="s">
        <v>12</v>
      </c>
      <c r="E100" s="163">
        <v>64.2</v>
      </c>
      <c r="F100" s="78">
        <v>32</v>
      </c>
      <c r="G100" s="159">
        <f t="shared" si="19"/>
        <v>39.900800000000004</v>
      </c>
      <c r="H100" s="174">
        <f t="shared" si="20"/>
        <v>2561.6313600000003</v>
      </c>
      <c r="I100"/>
      <c r="J100"/>
      <c r="K100"/>
    </row>
    <row r="101" spans="1:11" ht="15" x14ac:dyDescent="0.25">
      <c r="A101" s="54">
        <v>94228</v>
      </c>
      <c r="B101" s="23" t="s">
        <v>246</v>
      </c>
      <c r="C101" s="80" t="s">
        <v>143</v>
      </c>
      <c r="D101" s="141" t="s">
        <v>12</v>
      </c>
      <c r="E101" s="163">
        <v>39.479999999999997</v>
      </c>
      <c r="F101" s="78">
        <v>90.57</v>
      </c>
      <c r="G101" s="55">
        <f t="shared" si="19"/>
        <v>112.93173299999999</v>
      </c>
      <c r="H101" s="56">
        <f t="shared" si="20"/>
        <v>4458.5448188399996</v>
      </c>
      <c r="I101"/>
      <c r="J101"/>
      <c r="K101"/>
    </row>
    <row r="102" spans="1:11" ht="23.25" x14ac:dyDescent="0.25">
      <c r="A102" s="87">
        <v>92543</v>
      </c>
      <c r="B102" s="76" t="s">
        <v>249</v>
      </c>
      <c r="C102" s="80" t="s">
        <v>247</v>
      </c>
      <c r="D102" s="175" t="s">
        <v>6</v>
      </c>
      <c r="E102" s="163">
        <v>245.87</v>
      </c>
      <c r="F102" s="78">
        <v>15.56</v>
      </c>
      <c r="G102" s="159">
        <f t="shared" si="19"/>
        <v>19.401764</v>
      </c>
      <c r="H102" s="174">
        <f>E102*F102</f>
        <v>3825.7372</v>
      </c>
      <c r="I102"/>
      <c r="J102"/>
      <c r="K102"/>
    </row>
    <row r="103" spans="1:11" ht="23.25" x14ac:dyDescent="0.25">
      <c r="A103" s="87" t="s">
        <v>327</v>
      </c>
      <c r="B103" s="76" t="s">
        <v>250</v>
      </c>
      <c r="C103" s="103" t="s">
        <v>238</v>
      </c>
      <c r="D103" s="175" t="s">
        <v>6</v>
      </c>
      <c r="E103" s="163">
        <v>245.87</v>
      </c>
      <c r="F103" s="78">
        <v>16.23</v>
      </c>
      <c r="G103" s="159">
        <f t="shared" si="19"/>
        <v>20.237186999999999</v>
      </c>
      <c r="H103" s="174">
        <f>E103*G103</f>
        <v>4975.7171676899998</v>
      </c>
      <c r="I103"/>
      <c r="J103"/>
      <c r="K103"/>
    </row>
    <row r="104" spans="1:11" ht="15" x14ac:dyDescent="0.25">
      <c r="A104" s="86"/>
      <c r="B104" s="194" t="s">
        <v>21</v>
      </c>
      <c r="C104" s="194"/>
      <c r="D104" s="194"/>
      <c r="E104" s="194"/>
      <c r="F104" s="105"/>
      <c r="G104" s="105"/>
      <c r="H104" s="41">
        <f>SUM(H94:H103)</f>
        <v>119214.67917136</v>
      </c>
      <c r="I104"/>
      <c r="J104"/>
      <c r="K104"/>
    </row>
    <row r="105" spans="1:11" ht="15" x14ac:dyDescent="0.25">
      <c r="A105" s="38"/>
      <c r="B105" s="31">
        <v>7</v>
      </c>
      <c r="C105" s="195" t="s">
        <v>29</v>
      </c>
      <c r="D105" s="195"/>
      <c r="E105" s="195"/>
      <c r="F105" s="195"/>
      <c r="G105" s="195"/>
      <c r="H105" s="196"/>
      <c r="I105"/>
      <c r="J105"/>
      <c r="K105"/>
    </row>
    <row r="106" spans="1:11" ht="15" x14ac:dyDescent="0.25">
      <c r="A106" s="45"/>
      <c r="B106" s="107" t="s">
        <v>60</v>
      </c>
      <c r="C106" s="191" t="s">
        <v>30</v>
      </c>
      <c r="D106" s="191"/>
      <c r="E106" s="191"/>
      <c r="F106" s="191"/>
      <c r="G106" s="191"/>
      <c r="H106" s="192"/>
      <c r="I106"/>
      <c r="J106"/>
      <c r="K106"/>
    </row>
    <row r="107" spans="1:11" ht="23.25" x14ac:dyDescent="0.25">
      <c r="A107" s="54">
        <v>87905</v>
      </c>
      <c r="B107" s="23" t="s">
        <v>19</v>
      </c>
      <c r="C107" s="80" t="s">
        <v>153</v>
      </c>
      <c r="D107" s="69" t="s">
        <v>6</v>
      </c>
      <c r="E107" s="163">
        <v>935.06</v>
      </c>
      <c r="F107" s="78">
        <v>7.46</v>
      </c>
      <c r="G107" s="55">
        <f t="shared" ref="G107:G110" si="21">(F107*0.2469)+F107</f>
        <v>9.3018739999999998</v>
      </c>
      <c r="H107" s="56">
        <f t="shared" ref="H107:H110" si="22">E107*G107</f>
        <v>8697.8103024399988</v>
      </c>
      <c r="I107"/>
      <c r="J107"/>
      <c r="K107"/>
    </row>
    <row r="108" spans="1:11" ht="23.25" x14ac:dyDescent="0.25">
      <c r="A108" s="54">
        <v>87775</v>
      </c>
      <c r="B108" s="23" t="s">
        <v>75</v>
      </c>
      <c r="C108" s="80" t="s">
        <v>154</v>
      </c>
      <c r="D108" s="69" t="s">
        <v>6</v>
      </c>
      <c r="E108" s="163">
        <v>935.06</v>
      </c>
      <c r="F108" s="78">
        <v>50.2</v>
      </c>
      <c r="G108" s="55">
        <f t="shared" si="21"/>
        <v>62.594380000000001</v>
      </c>
      <c r="H108" s="56">
        <f t="shared" si="22"/>
        <v>58529.500962799997</v>
      </c>
      <c r="I108"/>
      <c r="J108"/>
      <c r="K108"/>
    </row>
    <row r="109" spans="1:11" ht="15" x14ac:dyDescent="0.25">
      <c r="A109" s="45"/>
      <c r="B109" s="107" t="s">
        <v>136</v>
      </c>
      <c r="C109" s="193" t="s">
        <v>31</v>
      </c>
      <c r="D109" s="193"/>
      <c r="E109" s="193"/>
      <c r="F109" s="16"/>
      <c r="G109" s="15"/>
      <c r="H109" s="40"/>
      <c r="I109"/>
      <c r="J109"/>
      <c r="K109"/>
    </row>
    <row r="110" spans="1:11" ht="34.5" customHeight="1" x14ac:dyDescent="0.25">
      <c r="A110" s="57">
        <v>87265</v>
      </c>
      <c r="B110" s="23" t="s">
        <v>137</v>
      </c>
      <c r="C110" s="103" t="s">
        <v>252</v>
      </c>
      <c r="D110" s="70" t="s">
        <v>6</v>
      </c>
      <c r="E110" s="164">
        <v>124.18</v>
      </c>
      <c r="F110" s="78">
        <v>57.74</v>
      </c>
      <c r="G110" s="55">
        <f t="shared" si="21"/>
        <v>71.996006000000008</v>
      </c>
      <c r="H110" s="56">
        <f t="shared" si="22"/>
        <v>8940.4640250800021</v>
      </c>
      <c r="I110"/>
      <c r="J110"/>
      <c r="K110"/>
    </row>
    <row r="111" spans="1:11" ht="15" x14ac:dyDescent="0.25">
      <c r="A111" s="86"/>
      <c r="B111" s="194" t="s">
        <v>25</v>
      </c>
      <c r="C111" s="194"/>
      <c r="D111" s="194"/>
      <c r="E111" s="194"/>
      <c r="F111" s="105"/>
      <c r="G111" s="105"/>
      <c r="H111" s="41">
        <f>SUM(H107:H110)</f>
        <v>76167.775290320002</v>
      </c>
      <c r="I111"/>
      <c r="J111"/>
      <c r="K111"/>
    </row>
    <row r="112" spans="1:11" ht="15" x14ac:dyDescent="0.25">
      <c r="A112" s="38"/>
      <c r="B112" s="31">
        <v>8</v>
      </c>
      <c r="C112" s="195" t="s">
        <v>33</v>
      </c>
      <c r="D112" s="195"/>
      <c r="E112" s="195"/>
      <c r="F112" s="195"/>
      <c r="G112" s="195"/>
      <c r="H112" s="196"/>
      <c r="I112"/>
      <c r="J112"/>
      <c r="K112"/>
    </row>
    <row r="113" spans="1:12" ht="15" x14ac:dyDescent="0.25">
      <c r="A113" s="45"/>
      <c r="B113" s="107" t="s">
        <v>61</v>
      </c>
      <c r="C113" s="191" t="s">
        <v>57</v>
      </c>
      <c r="D113" s="191"/>
      <c r="E113" s="191"/>
      <c r="F113" s="191"/>
      <c r="G113" s="191"/>
      <c r="H113" s="192"/>
      <c r="I113"/>
      <c r="J113"/>
      <c r="K113"/>
    </row>
    <row r="114" spans="1:12" ht="23.25" x14ac:dyDescent="0.25">
      <c r="A114" s="54">
        <v>87755</v>
      </c>
      <c r="B114" s="23" t="s">
        <v>62</v>
      </c>
      <c r="C114" s="80" t="s">
        <v>156</v>
      </c>
      <c r="D114" s="69" t="s">
        <v>9</v>
      </c>
      <c r="E114" s="163">
        <v>358.27</v>
      </c>
      <c r="F114" s="148">
        <v>49.19</v>
      </c>
      <c r="G114" s="58">
        <f t="shared" ref="G114:G118" si="23">(F114*0.2469)+F114</f>
        <v>61.335010999999994</v>
      </c>
      <c r="H114" s="74">
        <f t="shared" ref="H114:H118" si="24">E114*G114</f>
        <v>21974.494390969998</v>
      </c>
      <c r="I114"/>
      <c r="J114"/>
      <c r="K114"/>
    </row>
    <row r="115" spans="1:12" x14ac:dyDescent="0.25">
      <c r="A115" s="45"/>
      <c r="B115" s="107" t="s">
        <v>63</v>
      </c>
      <c r="C115" s="193" t="s">
        <v>34</v>
      </c>
      <c r="D115" s="193"/>
      <c r="E115" s="193"/>
      <c r="F115" s="193"/>
      <c r="G115" s="193"/>
      <c r="H115" s="200"/>
    </row>
    <row r="116" spans="1:12" x14ac:dyDescent="0.2">
      <c r="A116" s="54">
        <v>95241</v>
      </c>
      <c r="B116" s="23" t="s">
        <v>24</v>
      </c>
      <c r="C116" s="80" t="s">
        <v>157</v>
      </c>
      <c r="D116" s="70" t="s">
        <v>6</v>
      </c>
      <c r="E116" s="164">
        <v>358.27</v>
      </c>
      <c r="F116" s="148">
        <v>34.89</v>
      </c>
      <c r="G116" s="58">
        <f t="shared" si="23"/>
        <v>43.504340999999997</v>
      </c>
      <c r="H116" s="74">
        <f t="shared" si="24"/>
        <v>15586.300250069999</v>
      </c>
    </row>
    <row r="117" spans="1:12" x14ac:dyDescent="0.25">
      <c r="A117" s="45"/>
      <c r="B117" s="107" t="s">
        <v>138</v>
      </c>
      <c r="C117" s="199" t="s">
        <v>31</v>
      </c>
      <c r="D117" s="199"/>
      <c r="E117" s="199"/>
      <c r="F117" s="24"/>
      <c r="G117" s="24"/>
      <c r="H117" s="47"/>
    </row>
    <row r="118" spans="1:12" ht="22.5" x14ac:dyDescent="0.2">
      <c r="A118" s="57">
        <v>87262</v>
      </c>
      <c r="B118" s="75" t="s">
        <v>139</v>
      </c>
      <c r="C118" s="80" t="s">
        <v>253</v>
      </c>
      <c r="D118" s="70" t="s">
        <v>6</v>
      </c>
      <c r="E118" s="164">
        <v>145.25</v>
      </c>
      <c r="F118" s="149">
        <v>148.13999999999999</v>
      </c>
      <c r="G118" s="58">
        <f t="shared" si="23"/>
        <v>184.71576599999997</v>
      </c>
      <c r="H118" s="74">
        <f t="shared" si="24"/>
        <v>26829.965011499997</v>
      </c>
    </row>
    <row r="119" spans="1:12" x14ac:dyDescent="0.2">
      <c r="A119" s="87" t="s">
        <v>184</v>
      </c>
      <c r="B119" s="173" t="s">
        <v>140</v>
      </c>
      <c r="C119" s="80" t="s">
        <v>183</v>
      </c>
      <c r="D119" s="173" t="s">
        <v>12</v>
      </c>
      <c r="E119" s="164">
        <v>117.34</v>
      </c>
      <c r="F119" s="78">
        <v>7.72</v>
      </c>
      <c r="G119" s="159">
        <f t="shared" ref="G119:G120" si="25">(F119*0.2469)+F119</f>
        <v>9.6260680000000001</v>
      </c>
      <c r="H119" s="174">
        <f>E119*G119</f>
        <v>1129.5228191200001</v>
      </c>
    </row>
    <row r="120" spans="1:12" ht="18" customHeight="1" x14ac:dyDescent="0.2">
      <c r="A120" s="54">
        <v>102488</v>
      </c>
      <c r="B120" s="75" t="s">
        <v>256</v>
      </c>
      <c r="C120" s="152" t="s">
        <v>255</v>
      </c>
      <c r="D120" s="70" t="s">
        <v>12</v>
      </c>
      <c r="E120" s="164">
        <v>213.02</v>
      </c>
      <c r="F120" s="78">
        <v>2.85</v>
      </c>
      <c r="G120" s="58">
        <f t="shared" si="25"/>
        <v>3.5536650000000001</v>
      </c>
      <c r="H120" s="74">
        <f>E120*G120</f>
        <v>757.00171830000011</v>
      </c>
      <c r="L120" s="103"/>
    </row>
    <row r="121" spans="1:12" x14ac:dyDescent="0.25">
      <c r="A121" s="86"/>
      <c r="B121" s="194" t="s">
        <v>28</v>
      </c>
      <c r="C121" s="194"/>
      <c r="D121" s="194"/>
      <c r="E121" s="194"/>
      <c r="F121" s="105"/>
      <c r="G121" s="105"/>
      <c r="H121" s="41">
        <f>SUM(H114:H120)</f>
        <v>66277.284189959988</v>
      </c>
    </row>
    <row r="122" spans="1:12" x14ac:dyDescent="0.25">
      <c r="A122" s="38"/>
      <c r="B122" s="31">
        <v>9</v>
      </c>
      <c r="C122" s="195" t="s">
        <v>36</v>
      </c>
      <c r="D122" s="195"/>
      <c r="E122" s="195"/>
      <c r="F122" s="195"/>
      <c r="G122" s="195"/>
      <c r="H122" s="196"/>
    </row>
    <row r="123" spans="1:12" x14ac:dyDescent="0.25">
      <c r="A123" s="45"/>
      <c r="B123" s="107" t="s">
        <v>64</v>
      </c>
      <c r="C123" s="191" t="s">
        <v>187</v>
      </c>
      <c r="D123" s="191"/>
      <c r="E123" s="191"/>
      <c r="F123" s="191"/>
      <c r="G123" s="191"/>
      <c r="H123" s="192"/>
    </row>
    <row r="124" spans="1:12" x14ac:dyDescent="0.2">
      <c r="A124" s="88" t="s">
        <v>189</v>
      </c>
      <c r="B124" s="23" t="s">
        <v>26</v>
      </c>
      <c r="C124" s="80" t="s">
        <v>188</v>
      </c>
      <c r="D124" s="70" t="s">
        <v>6</v>
      </c>
      <c r="E124" s="163">
        <v>603.85</v>
      </c>
      <c r="F124" s="91">
        <v>3.5</v>
      </c>
      <c r="G124" s="55">
        <f t="shared" ref="G124:G127" si="26">(F124*0.2469)+F124</f>
        <v>4.3641500000000004</v>
      </c>
      <c r="H124" s="56">
        <f t="shared" ref="H124:H127" si="27">E124*G124</f>
        <v>2635.2919775000005</v>
      </c>
    </row>
    <row r="125" spans="1:12" x14ac:dyDescent="0.2">
      <c r="A125" s="88">
        <v>88489</v>
      </c>
      <c r="B125" s="23" t="s">
        <v>198</v>
      </c>
      <c r="C125" s="80" t="s">
        <v>186</v>
      </c>
      <c r="D125" s="70" t="s">
        <v>6</v>
      </c>
      <c r="E125" s="163">
        <v>603.13</v>
      </c>
      <c r="F125" s="91">
        <v>13.13</v>
      </c>
      <c r="G125" s="55">
        <f t="shared" si="26"/>
        <v>16.371797000000001</v>
      </c>
      <c r="H125" s="56">
        <f t="shared" si="27"/>
        <v>9874.3219246099998</v>
      </c>
    </row>
    <row r="126" spans="1:12" x14ac:dyDescent="0.2">
      <c r="A126" s="88" t="s">
        <v>190</v>
      </c>
      <c r="B126" s="23" t="s">
        <v>199</v>
      </c>
      <c r="C126" s="80" t="s">
        <v>191</v>
      </c>
      <c r="D126" s="70" t="s">
        <v>6</v>
      </c>
      <c r="E126" s="163">
        <v>205.27</v>
      </c>
      <c r="F126" s="91">
        <v>4.3499999999999996</v>
      </c>
      <c r="G126" s="55">
        <f t="shared" si="26"/>
        <v>5.4240149999999998</v>
      </c>
      <c r="H126" s="56">
        <f t="shared" si="27"/>
        <v>1113.3875590499999</v>
      </c>
    </row>
    <row r="127" spans="1:12" x14ac:dyDescent="0.2">
      <c r="A127" s="88" t="s">
        <v>192</v>
      </c>
      <c r="B127" s="23" t="s">
        <v>200</v>
      </c>
      <c r="C127" s="80" t="s">
        <v>185</v>
      </c>
      <c r="D127" s="70" t="s">
        <v>6</v>
      </c>
      <c r="E127" s="163">
        <v>205.27</v>
      </c>
      <c r="F127" s="91">
        <v>15.2</v>
      </c>
      <c r="G127" s="55">
        <f t="shared" si="26"/>
        <v>18.95288</v>
      </c>
      <c r="H127" s="56">
        <f t="shared" si="27"/>
        <v>3890.4576776000004</v>
      </c>
    </row>
    <row r="128" spans="1:12" x14ac:dyDescent="0.25">
      <c r="A128" s="45"/>
      <c r="B128" s="107" t="s">
        <v>65</v>
      </c>
      <c r="C128" s="193" t="s">
        <v>37</v>
      </c>
      <c r="D128" s="193"/>
      <c r="E128" s="193"/>
      <c r="F128" s="15"/>
      <c r="G128" s="55"/>
      <c r="H128" s="56"/>
    </row>
    <row r="129" spans="1:9" x14ac:dyDescent="0.2">
      <c r="A129" s="154" t="s">
        <v>223</v>
      </c>
      <c r="B129" s="23" t="s">
        <v>27</v>
      </c>
      <c r="C129" s="103" t="s">
        <v>254</v>
      </c>
      <c r="D129" s="69" t="s">
        <v>6</v>
      </c>
      <c r="E129" s="163">
        <v>75.11</v>
      </c>
      <c r="F129" s="148">
        <v>15.71</v>
      </c>
      <c r="G129" s="55">
        <f t="shared" ref="G129" si="28">(F129*0.2469)+F129</f>
        <v>19.588799000000002</v>
      </c>
      <c r="H129" s="56">
        <f t="shared" ref="H129" si="29">E129*G129</f>
        <v>1471.3146928900001</v>
      </c>
    </row>
    <row r="130" spans="1:9" x14ac:dyDescent="0.25">
      <c r="A130" s="86"/>
      <c r="B130" s="194" t="s">
        <v>32</v>
      </c>
      <c r="C130" s="194"/>
      <c r="D130" s="194"/>
      <c r="E130" s="194"/>
      <c r="F130" s="105"/>
      <c r="G130" s="105"/>
      <c r="H130" s="41">
        <f>SUM(H124:H129)</f>
        <v>18984.77383165</v>
      </c>
    </row>
    <row r="131" spans="1:9" x14ac:dyDescent="0.25">
      <c r="A131" s="38"/>
      <c r="B131" s="31">
        <v>10</v>
      </c>
      <c r="C131" s="195" t="s">
        <v>313</v>
      </c>
      <c r="D131" s="195"/>
      <c r="E131" s="195"/>
      <c r="F131" s="195"/>
      <c r="G131" s="195"/>
      <c r="H131" s="196"/>
    </row>
    <row r="132" spans="1:9" x14ac:dyDescent="0.25">
      <c r="A132" s="45"/>
      <c r="B132" s="107" t="s">
        <v>195</v>
      </c>
      <c r="C132" s="191" t="s">
        <v>313</v>
      </c>
      <c r="D132" s="191"/>
      <c r="E132" s="191"/>
      <c r="F132" s="15"/>
      <c r="G132" s="15"/>
      <c r="H132" s="46"/>
    </row>
    <row r="133" spans="1:9" x14ac:dyDescent="0.2">
      <c r="A133" s="88">
        <v>11186</v>
      </c>
      <c r="B133" s="83" t="s">
        <v>212</v>
      </c>
      <c r="C133" s="80" t="s">
        <v>213</v>
      </c>
      <c r="D133" s="83" t="s">
        <v>6</v>
      </c>
      <c r="E133" s="168">
        <v>1.6</v>
      </c>
      <c r="F133" s="150">
        <v>286.66000000000003</v>
      </c>
      <c r="G133" s="55">
        <f>(F133*0.2469)+F133</f>
        <v>357.43635400000005</v>
      </c>
      <c r="H133" s="56">
        <f>E133*G133</f>
        <v>571.89816640000015</v>
      </c>
    </row>
    <row r="134" spans="1:9" x14ac:dyDescent="0.25">
      <c r="A134" s="86"/>
      <c r="B134" s="194" t="s">
        <v>32</v>
      </c>
      <c r="C134" s="194"/>
      <c r="D134" s="194"/>
      <c r="E134" s="194"/>
      <c r="F134" s="105"/>
      <c r="G134" s="105"/>
      <c r="H134" s="41">
        <f>SUM(H133:H133)</f>
        <v>571.89816640000015</v>
      </c>
    </row>
    <row r="135" spans="1:9" x14ac:dyDescent="0.25">
      <c r="A135" s="38"/>
      <c r="B135" s="31">
        <v>11</v>
      </c>
      <c r="C135" s="195" t="s">
        <v>273</v>
      </c>
      <c r="D135" s="195"/>
      <c r="E135" s="195"/>
      <c r="F135" s="195"/>
      <c r="G135" s="195"/>
      <c r="H135" s="196"/>
    </row>
    <row r="136" spans="1:9" ht="22.5" x14ac:dyDescent="0.25">
      <c r="A136" s="87" t="s">
        <v>328</v>
      </c>
      <c r="B136" s="76" t="s">
        <v>201</v>
      </c>
      <c r="C136" s="81" t="s">
        <v>202</v>
      </c>
      <c r="D136" s="76" t="s">
        <v>7</v>
      </c>
      <c r="E136" s="163">
        <v>16</v>
      </c>
      <c r="F136" s="78">
        <v>132.52000000000001</v>
      </c>
      <c r="G136" s="183">
        <f t="shared" ref="G136:G137" si="30">(F136*0.2469)+F136</f>
        <v>165.23918800000001</v>
      </c>
      <c r="H136" s="174">
        <f t="shared" ref="H136:H137" si="31">E136*G136</f>
        <v>2643.8270080000002</v>
      </c>
    </row>
    <row r="137" spans="1:9" x14ac:dyDescent="0.25">
      <c r="A137" s="87" t="s">
        <v>204</v>
      </c>
      <c r="B137" s="23" t="s">
        <v>207</v>
      </c>
      <c r="C137" s="81" t="s">
        <v>203</v>
      </c>
      <c r="D137" s="69" t="s">
        <v>12</v>
      </c>
      <c r="E137" s="163">
        <v>128.30000000000001</v>
      </c>
      <c r="F137" s="78">
        <v>12.12</v>
      </c>
      <c r="G137" s="82">
        <f t="shared" si="30"/>
        <v>15.112428</v>
      </c>
      <c r="H137" s="56">
        <f t="shared" si="31"/>
        <v>1938.9245124000001</v>
      </c>
    </row>
    <row r="138" spans="1:9" x14ac:dyDescent="0.2">
      <c r="A138" s="88">
        <v>6024</v>
      </c>
      <c r="B138" s="23" t="s">
        <v>274</v>
      </c>
      <c r="C138" s="80" t="s">
        <v>216</v>
      </c>
      <c r="D138" s="69" t="s">
        <v>7</v>
      </c>
      <c r="E138" s="163">
        <v>8</v>
      </c>
      <c r="F138" s="91">
        <v>94.31</v>
      </c>
      <c r="G138" s="82">
        <f t="shared" ref="G138:G143" si="32">(F138*0.2469)+F138</f>
        <v>117.595139</v>
      </c>
      <c r="H138" s="56">
        <f t="shared" ref="H138:H143" si="33">E138*G138</f>
        <v>940.76111200000003</v>
      </c>
    </row>
    <row r="139" spans="1:9" x14ac:dyDescent="0.2">
      <c r="A139" s="88" t="s">
        <v>210</v>
      </c>
      <c r="B139" s="23" t="s">
        <v>275</v>
      </c>
      <c r="C139" s="80" t="s">
        <v>209</v>
      </c>
      <c r="D139" s="69" t="s">
        <v>7</v>
      </c>
      <c r="E139" s="78">
        <v>2</v>
      </c>
      <c r="F139" s="91">
        <v>141.77000000000001</v>
      </c>
      <c r="G139" s="82">
        <f t="shared" si="32"/>
        <v>176.77301300000002</v>
      </c>
      <c r="H139" s="56">
        <f t="shared" si="33"/>
        <v>353.54602600000004</v>
      </c>
    </row>
    <row r="140" spans="1:9" x14ac:dyDescent="0.2">
      <c r="A140" s="57">
        <v>11795</v>
      </c>
      <c r="B140" s="23" t="s">
        <v>276</v>
      </c>
      <c r="C140" s="80" t="s">
        <v>155</v>
      </c>
      <c r="D140" s="70" t="s">
        <v>6</v>
      </c>
      <c r="E140" s="164">
        <v>1.06</v>
      </c>
      <c r="F140" s="91">
        <v>588.66999999999996</v>
      </c>
      <c r="G140" s="55">
        <f t="shared" si="32"/>
        <v>734.01262299999996</v>
      </c>
      <c r="H140" s="56">
        <f t="shared" si="33"/>
        <v>778.05338038000002</v>
      </c>
    </row>
    <row r="141" spans="1:9" x14ac:dyDescent="0.2">
      <c r="A141" s="57">
        <v>86906</v>
      </c>
      <c r="B141" s="23" t="s">
        <v>277</v>
      </c>
      <c r="C141" s="80" t="s">
        <v>290</v>
      </c>
      <c r="D141" s="80" t="s">
        <v>7</v>
      </c>
      <c r="E141" s="164">
        <v>5</v>
      </c>
      <c r="F141" s="73">
        <v>119.7</v>
      </c>
      <c r="G141" s="78">
        <f t="shared" si="32"/>
        <v>149.25393</v>
      </c>
      <c r="H141" s="155">
        <f t="shared" si="33"/>
        <v>746.26964999999996</v>
      </c>
      <c r="I141" s="151"/>
    </row>
    <row r="142" spans="1:9" x14ac:dyDescent="0.2">
      <c r="A142" s="57">
        <v>86909</v>
      </c>
      <c r="B142" s="23" t="s">
        <v>278</v>
      </c>
      <c r="C142" s="80" t="s">
        <v>291</v>
      </c>
      <c r="D142" s="80" t="s">
        <v>7</v>
      </c>
      <c r="E142" s="164">
        <v>5</v>
      </c>
      <c r="F142" s="73">
        <v>163.01</v>
      </c>
      <c r="G142" s="78">
        <f t="shared" si="32"/>
        <v>203.25716899999998</v>
      </c>
      <c r="H142" s="155">
        <f t="shared" si="33"/>
        <v>1016.2858449999999</v>
      </c>
      <c r="I142" s="151"/>
    </row>
    <row r="143" spans="1:9" x14ac:dyDescent="0.2">
      <c r="A143" s="57">
        <v>86914</v>
      </c>
      <c r="B143" s="23" t="s">
        <v>279</v>
      </c>
      <c r="C143" s="103" t="s">
        <v>294</v>
      </c>
      <c r="D143" s="80" t="s">
        <v>7</v>
      </c>
      <c r="E143" s="164">
        <v>2</v>
      </c>
      <c r="F143" s="73">
        <v>231</v>
      </c>
      <c r="G143" s="78">
        <f t="shared" si="32"/>
        <v>288.03390000000002</v>
      </c>
      <c r="H143" s="155">
        <f t="shared" si="33"/>
        <v>576.06780000000003</v>
      </c>
      <c r="I143" s="151"/>
    </row>
    <row r="144" spans="1:9" ht="22.5" x14ac:dyDescent="0.2">
      <c r="A144" s="87" t="s">
        <v>205</v>
      </c>
      <c r="B144" s="23" t="s">
        <v>280</v>
      </c>
      <c r="C144" s="81" t="s">
        <v>206</v>
      </c>
      <c r="D144" s="69" t="s">
        <v>7</v>
      </c>
      <c r="E144" s="163">
        <v>4</v>
      </c>
      <c r="F144" s="150">
        <v>45.6</v>
      </c>
      <c r="G144" s="55">
        <f t="shared" ref="G144:G145" si="34">(F144*0.2469)+F144</f>
        <v>56.858640000000001</v>
      </c>
      <c r="H144" s="56">
        <f t="shared" ref="H144:H145" si="35">E144*G144</f>
        <v>227.43456</v>
      </c>
    </row>
    <row r="145" spans="1:8" ht="22.5" x14ac:dyDescent="0.2">
      <c r="A145" s="87" t="s">
        <v>329</v>
      </c>
      <c r="B145" s="76" t="s">
        <v>284</v>
      </c>
      <c r="C145" s="103" t="s">
        <v>307</v>
      </c>
      <c r="D145" s="76" t="s">
        <v>12</v>
      </c>
      <c r="E145" s="163">
        <v>14</v>
      </c>
      <c r="F145" s="159">
        <v>95.24</v>
      </c>
      <c r="G145" s="159">
        <f t="shared" si="34"/>
        <v>118.75475599999999</v>
      </c>
      <c r="H145" s="174">
        <f t="shared" si="35"/>
        <v>1662.5665839999997</v>
      </c>
    </row>
    <row r="146" spans="1:8" x14ac:dyDescent="0.2">
      <c r="A146" s="88">
        <v>10422</v>
      </c>
      <c r="B146" s="23" t="s">
        <v>286</v>
      </c>
      <c r="C146" s="80" t="s">
        <v>211</v>
      </c>
      <c r="D146" s="69" t="s">
        <v>7</v>
      </c>
      <c r="E146" s="163">
        <v>2</v>
      </c>
      <c r="F146" s="91">
        <v>373.65</v>
      </c>
      <c r="G146" s="55">
        <f t="shared" ref="G146:G152" si="36">(F146*0.2469)+F146</f>
        <v>465.90418499999998</v>
      </c>
      <c r="H146" s="56">
        <f t="shared" ref="H146:H152" si="37">E146*G146</f>
        <v>931.80836999999997</v>
      </c>
    </row>
    <row r="147" spans="1:8" x14ac:dyDescent="0.2">
      <c r="A147" s="88">
        <v>9838</v>
      </c>
      <c r="B147" s="23" t="s">
        <v>288</v>
      </c>
      <c r="C147" s="103" t="s">
        <v>285</v>
      </c>
      <c r="D147" s="69" t="s">
        <v>12</v>
      </c>
      <c r="E147" s="163">
        <v>35</v>
      </c>
      <c r="F147" s="150">
        <v>10.89</v>
      </c>
      <c r="G147" s="55">
        <f t="shared" si="36"/>
        <v>13.578741000000001</v>
      </c>
      <c r="H147" s="56">
        <f t="shared" si="37"/>
        <v>475.25593500000002</v>
      </c>
    </row>
    <row r="148" spans="1:8" x14ac:dyDescent="0.2">
      <c r="A148" s="54">
        <v>9841</v>
      </c>
      <c r="B148" s="23" t="s">
        <v>292</v>
      </c>
      <c r="C148" s="80" t="s">
        <v>287</v>
      </c>
      <c r="D148" s="76" t="s">
        <v>12</v>
      </c>
      <c r="E148" s="163">
        <v>52</v>
      </c>
      <c r="F148" s="55">
        <v>28.43</v>
      </c>
      <c r="G148" s="55">
        <f t="shared" si="36"/>
        <v>35.449367000000002</v>
      </c>
      <c r="H148" s="56">
        <f t="shared" si="37"/>
        <v>1843.3670840000002</v>
      </c>
    </row>
    <row r="149" spans="1:8" x14ac:dyDescent="0.2">
      <c r="A149" s="54">
        <v>100849</v>
      </c>
      <c r="B149" s="23" t="s">
        <v>293</v>
      </c>
      <c r="C149" s="80" t="s">
        <v>283</v>
      </c>
      <c r="D149" s="76" t="s">
        <v>7</v>
      </c>
      <c r="E149" s="163">
        <v>2</v>
      </c>
      <c r="F149" s="55">
        <v>41.82</v>
      </c>
      <c r="G149" s="55">
        <f t="shared" si="36"/>
        <v>52.145358000000002</v>
      </c>
      <c r="H149" s="56">
        <f t="shared" si="37"/>
        <v>104.290716</v>
      </c>
    </row>
    <row r="150" spans="1:8" x14ac:dyDescent="0.2">
      <c r="A150" s="87">
        <v>98102</v>
      </c>
      <c r="B150" s="23" t="s">
        <v>295</v>
      </c>
      <c r="C150" s="80" t="s">
        <v>289</v>
      </c>
      <c r="D150" s="23" t="s">
        <v>7</v>
      </c>
      <c r="E150" s="163">
        <v>2</v>
      </c>
      <c r="F150" s="91">
        <v>171.56</v>
      </c>
      <c r="G150" s="55">
        <f t="shared" si="36"/>
        <v>213.91816399999999</v>
      </c>
      <c r="H150" s="56">
        <f t="shared" si="37"/>
        <v>427.83632799999998</v>
      </c>
    </row>
    <row r="151" spans="1:8" x14ac:dyDescent="0.2">
      <c r="A151" s="87">
        <v>86903</v>
      </c>
      <c r="B151" s="23" t="s">
        <v>318</v>
      </c>
      <c r="C151" s="80" t="s">
        <v>320</v>
      </c>
      <c r="D151" s="23" t="s">
        <v>7</v>
      </c>
      <c r="E151" s="163">
        <v>3</v>
      </c>
      <c r="F151" s="91">
        <v>342.71</v>
      </c>
      <c r="G151" s="55">
        <f t="shared" si="36"/>
        <v>427.32509899999997</v>
      </c>
      <c r="H151" s="56">
        <f t="shared" si="37"/>
        <v>1281.975297</v>
      </c>
    </row>
    <row r="152" spans="1:8" ht="22.5" x14ac:dyDescent="0.2">
      <c r="A152" s="87">
        <v>102253</v>
      </c>
      <c r="B152" s="23" t="s">
        <v>319</v>
      </c>
      <c r="C152" s="103" t="s">
        <v>317</v>
      </c>
      <c r="D152" s="23" t="s">
        <v>7</v>
      </c>
      <c r="E152" s="163">
        <v>4.59</v>
      </c>
      <c r="F152" s="91">
        <v>810.04</v>
      </c>
      <c r="G152" s="55">
        <f t="shared" si="36"/>
        <v>1010.038876</v>
      </c>
      <c r="H152" s="56">
        <f t="shared" si="37"/>
        <v>4636.0784408399995</v>
      </c>
    </row>
    <row r="153" spans="1:8" x14ac:dyDescent="0.25">
      <c r="A153" s="86"/>
      <c r="B153" s="194" t="s">
        <v>35</v>
      </c>
      <c r="C153" s="194"/>
      <c r="D153" s="194"/>
      <c r="E153" s="194"/>
      <c r="F153" s="105"/>
      <c r="G153" s="105"/>
      <c r="H153" s="41">
        <f>SUM(H136:H152)</f>
        <v>20584.348648619998</v>
      </c>
    </row>
    <row r="154" spans="1:8" ht="15" customHeight="1" x14ac:dyDescent="0.25">
      <c r="A154" s="184" t="s">
        <v>58</v>
      </c>
      <c r="B154" s="185"/>
      <c r="C154" s="185"/>
      <c r="D154" s="185"/>
      <c r="E154" s="92"/>
      <c r="F154" s="93"/>
      <c r="G154" s="93"/>
      <c r="H154" s="48">
        <f>SUM(H153+H130+H121+H111+H104+H91+H77+H65+H36+H13+H134)</f>
        <v>591974.67064908997</v>
      </c>
    </row>
    <row r="155" spans="1:8" ht="15" x14ac:dyDescent="0.25">
      <c r="A155" s="49"/>
      <c r="B155"/>
      <c r="C155" t="s">
        <v>324</v>
      </c>
      <c r="D155"/>
      <c r="E155"/>
      <c r="F155"/>
      <c r="G155"/>
      <c r="H155" s="17"/>
    </row>
    <row r="156" spans="1:8" ht="15" x14ac:dyDescent="0.25">
      <c r="A156" s="49"/>
      <c r="B156"/>
      <c r="C156"/>
      <c r="D156"/>
      <c r="E156"/>
      <c r="F156"/>
      <c r="G156"/>
      <c r="H156" s="17"/>
    </row>
    <row r="157" spans="1:8" x14ac:dyDescent="0.25">
      <c r="A157" s="50"/>
      <c r="H157" s="35"/>
    </row>
    <row r="158" spans="1:8" x14ac:dyDescent="0.25">
      <c r="A158" s="50"/>
      <c r="C158" s="1" t="s">
        <v>281</v>
      </c>
      <c r="D158" s="1" t="s">
        <v>321</v>
      </c>
      <c r="H158" s="35"/>
    </row>
    <row r="159" spans="1:8" ht="13.5" thickBot="1" x14ac:dyDescent="0.3">
      <c r="A159" s="51"/>
      <c r="B159" s="52"/>
      <c r="C159" s="52" t="s">
        <v>282</v>
      </c>
      <c r="D159" s="52" t="s">
        <v>322</v>
      </c>
      <c r="E159" s="52"/>
      <c r="F159" s="52"/>
      <c r="G159" s="52"/>
      <c r="H159" s="53" t="s">
        <v>222</v>
      </c>
    </row>
    <row r="187" spans="3:10" x14ac:dyDescent="0.25">
      <c r="C187" s="5"/>
      <c r="D187" s="5"/>
      <c r="E187" s="5"/>
      <c r="F187" s="5"/>
      <c r="G187" s="5"/>
      <c r="H187" s="5"/>
      <c r="I187" s="5"/>
      <c r="J187" s="5"/>
    </row>
  </sheetData>
  <mergeCells count="52">
    <mergeCell ref="B134:E134"/>
    <mergeCell ref="C135:H135"/>
    <mergeCell ref="A1:H1"/>
    <mergeCell ref="D3:H3"/>
    <mergeCell ref="A2:C2"/>
    <mergeCell ref="C21:E21"/>
    <mergeCell ref="C15:H15"/>
    <mergeCell ref="G2:H2"/>
    <mergeCell ref="B7:H7"/>
    <mergeCell ref="C8:H8"/>
    <mergeCell ref="B13:E13"/>
    <mergeCell ref="C14:H14"/>
    <mergeCell ref="B91:E91"/>
    <mergeCell ref="B77:E77"/>
    <mergeCell ref="C92:H92"/>
    <mergeCell ref="C66:H66"/>
    <mergeCell ref="C67:H67"/>
    <mergeCell ref="C82:E82"/>
    <mergeCell ref="C78:H78"/>
    <mergeCell ref="C75:E75"/>
    <mergeCell ref="C115:H115"/>
    <mergeCell ref="C112:H112"/>
    <mergeCell ref="C117:E117"/>
    <mergeCell ref="B121:E121"/>
    <mergeCell ref="C113:H113"/>
    <mergeCell ref="C131:H131"/>
    <mergeCell ref="C123:H123"/>
    <mergeCell ref="B130:E130"/>
    <mergeCell ref="C128:E128"/>
    <mergeCell ref="C122:H122"/>
    <mergeCell ref="C31:H31"/>
    <mergeCell ref="C47:E47"/>
    <mergeCell ref="C43:E43"/>
    <mergeCell ref="C38:E38"/>
    <mergeCell ref="C37:H37"/>
    <mergeCell ref="C45:E45"/>
    <mergeCell ref="A154:D154"/>
    <mergeCell ref="A5:H5"/>
    <mergeCell ref="A4:C4"/>
    <mergeCell ref="A3:C3"/>
    <mergeCell ref="C93:H93"/>
    <mergeCell ref="C109:E109"/>
    <mergeCell ref="B111:E111"/>
    <mergeCell ref="B104:E104"/>
    <mergeCell ref="C106:H106"/>
    <mergeCell ref="C105:H105"/>
    <mergeCell ref="C132:E132"/>
    <mergeCell ref="B153:E153"/>
    <mergeCell ref="C79:H79"/>
    <mergeCell ref="C49:E49"/>
    <mergeCell ref="B65:E65"/>
    <mergeCell ref="B36:E36"/>
  </mergeCells>
  <phoneticPr fontId="20" type="noConversion"/>
  <pageMargins left="0.7" right="0.7" top="0.75" bottom="0.75" header="0.3" footer="0.3"/>
  <pageSetup paperSize="9" scale="65" fitToHeight="0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32"/>
  <sheetViews>
    <sheetView tabSelected="1" topLeftCell="A10" zoomScale="90" zoomScaleNormal="90" workbookViewId="0">
      <selection activeCell="H42" sqref="H42"/>
    </sheetView>
  </sheetViews>
  <sheetFormatPr defaultRowHeight="15" x14ac:dyDescent="0.25"/>
  <cols>
    <col min="1" max="1" width="4.85546875" style="4" bestFit="1" customWidth="1"/>
    <col min="2" max="2" width="44.5703125" style="6" customWidth="1"/>
    <col min="3" max="3" width="29.140625" customWidth="1"/>
    <col min="4" max="4" width="12.42578125" customWidth="1"/>
    <col min="5" max="5" width="13.140625" customWidth="1"/>
    <col min="6" max="10" width="10.7109375" customWidth="1"/>
  </cols>
  <sheetData>
    <row r="2" spans="1:11" x14ac:dyDescent="0.25">
      <c r="A2" s="3"/>
      <c r="B2" s="5"/>
      <c r="C2" s="1"/>
      <c r="D2" s="1"/>
      <c r="E2" s="1"/>
      <c r="F2" s="2"/>
    </row>
    <row r="3" spans="1:11" x14ac:dyDescent="0.25">
      <c r="A3" s="3"/>
      <c r="B3" s="5"/>
      <c r="C3" s="1"/>
      <c r="D3" s="1"/>
      <c r="E3" s="1"/>
      <c r="F3" s="2"/>
    </row>
    <row r="4" spans="1:11" x14ac:dyDescent="0.25">
      <c r="A4" s="221" t="s">
        <v>298</v>
      </c>
      <c r="B4" s="222"/>
      <c r="C4" s="222"/>
      <c r="D4" s="222"/>
      <c r="E4" s="222"/>
      <c r="F4" s="222"/>
      <c r="G4" s="222"/>
      <c r="H4" s="222"/>
      <c r="I4" s="222"/>
      <c r="J4" s="222"/>
      <c r="K4" s="223"/>
    </row>
    <row r="5" spans="1:11" hidden="1" x14ac:dyDescent="0.25">
      <c r="A5" s="97"/>
      <c r="B5" s="161"/>
      <c r="C5" s="109"/>
      <c r="D5" s="109"/>
      <c r="E5" s="109"/>
      <c r="F5" s="96"/>
      <c r="G5" s="90"/>
      <c r="H5" s="90"/>
      <c r="I5" s="90"/>
      <c r="J5" s="90"/>
      <c r="K5" s="95"/>
    </row>
    <row r="6" spans="1:11" hidden="1" x14ac:dyDescent="0.25">
      <c r="A6" s="97"/>
      <c r="B6" s="161"/>
      <c r="C6" s="109"/>
      <c r="D6" s="109"/>
      <c r="E6" s="109"/>
      <c r="F6" s="96"/>
      <c r="G6" s="90"/>
      <c r="H6" s="90"/>
      <c r="I6" s="90"/>
      <c r="J6" s="90"/>
      <c r="K6" s="95"/>
    </row>
    <row r="7" spans="1:11" ht="29.45" customHeight="1" x14ac:dyDescent="0.25">
      <c r="A7" s="206" t="s">
        <v>296</v>
      </c>
      <c r="B7" s="204"/>
      <c r="C7" s="204"/>
      <c r="D7" s="90"/>
      <c r="E7" s="90"/>
      <c r="F7" s="90"/>
      <c r="G7" s="90"/>
      <c r="H7" s="90"/>
      <c r="I7" s="109"/>
      <c r="J7" s="109"/>
      <c r="K7" s="95"/>
    </row>
    <row r="8" spans="1:11" x14ac:dyDescent="0.25">
      <c r="A8" s="189" t="s">
        <v>226</v>
      </c>
      <c r="B8" s="190"/>
      <c r="C8" s="190"/>
      <c r="D8" s="90"/>
      <c r="E8" s="90"/>
      <c r="F8" s="90"/>
      <c r="G8" s="90"/>
      <c r="H8" s="90"/>
      <c r="I8" s="109"/>
      <c r="J8" s="109"/>
      <c r="K8" s="95"/>
    </row>
    <row r="9" spans="1:11" x14ac:dyDescent="0.25">
      <c r="A9" s="189" t="s">
        <v>297</v>
      </c>
      <c r="B9" s="190"/>
      <c r="C9" s="190"/>
      <c r="D9" s="90"/>
      <c r="E9" s="90"/>
      <c r="F9" s="90"/>
      <c r="G9" s="90"/>
      <c r="H9" s="90"/>
      <c r="I9" s="109"/>
      <c r="J9" s="109"/>
      <c r="K9" s="95"/>
    </row>
    <row r="10" spans="1:11" x14ac:dyDescent="0.25">
      <c r="A10" s="98"/>
      <c r="B10" s="161"/>
      <c r="C10" s="90"/>
      <c r="D10" s="90"/>
      <c r="E10" s="90"/>
      <c r="F10" s="90"/>
      <c r="G10" s="90"/>
      <c r="H10" s="90"/>
      <c r="I10" s="90"/>
      <c r="J10" s="90"/>
      <c r="K10" s="95"/>
    </row>
    <row r="11" spans="1:11" ht="15" customHeight="1" x14ac:dyDescent="0.25">
      <c r="A11" s="224" t="s">
        <v>39</v>
      </c>
      <c r="B11" s="225" t="s">
        <v>40</v>
      </c>
      <c r="C11" s="226" t="s">
        <v>41</v>
      </c>
      <c r="D11" s="227" t="s">
        <v>42</v>
      </c>
      <c r="E11" s="228" t="s">
        <v>43</v>
      </c>
      <c r="F11" s="228"/>
      <c r="G11" s="228"/>
      <c r="H11" s="228"/>
      <c r="I11" s="228"/>
      <c r="J11" s="228"/>
      <c r="K11" s="229"/>
    </row>
    <row r="12" spans="1:11" x14ac:dyDescent="0.25">
      <c r="A12" s="224"/>
      <c r="B12" s="225"/>
      <c r="C12" s="226"/>
      <c r="D12" s="227"/>
      <c r="E12" s="215" t="s">
        <v>44</v>
      </c>
      <c r="F12" s="216" t="s">
        <v>45</v>
      </c>
      <c r="G12" s="215" t="s">
        <v>46</v>
      </c>
      <c r="H12" s="216" t="s">
        <v>47</v>
      </c>
      <c r="I12" s="215" t="s">
        <v>48</v>
      </c>
      <c r="J12" s="216" t="s">
        <v>49</v>
      </c>
      <c r="K12" s="229" t="s">
        <v>50</v>
      </c>
    </row>
    <row r="13" spans="1:11" x14ac:dyDescent="0.25">
      <c r="A13" s="224"/>
      <c r="B13" s="225"/>
      <c r="C13" s="226"/>
      <c r="D13" s="227"/>
      <c r="E13" s="215"/>
      <c r="F13" s="216"/>
      <c r="G13" s="215"/>
      <c r="H13" s="216"/>
      <c r="I13" s="215"/>
      <c r="J13" s="216"/>
      <c r="K13" s="229"/>
    </row>
    <row r="14" spans="1:11" x14ac:dyDescent="0.25">
      <c r="A14" s="162">
        <f>'PO ESCOLA'!B8</f>
        <v>1</v>
      </c>
      <c r="B14" s="18" t="s">
        <v>78</v>
      </c>
      <c r="C14" s="8">
        <v>10226.23</v>
      </c>
      <c r="D14" s="9">
        <f t="shared" ref="D14:D25" si="0">C14/$C$25</f>
        <v>1.7274776300817057E-2</v>
      </c>
      <c r="E14" s="12">
        <v>1</v>
      </c>
      <c r="F14" s="12"/>
      <c r="G14" s="12"/>
      <c r="H14" s="12"/>
      <c r="I14" s="12"/>
      <c r="J14" s="12"/>
      <c r="K14" s="99">
        <f t="shared" ref="K14:K24" si="1">SUM(E14:J14)</f>
        <v>1</v>
      </c>
    </row>
    <row r="15" spans="1:11" x14ac:dyDescent="0.25">
      <c r="A15" s="162">
        <f>'PO ESCOLA'!B14</f>
        <v>2</v>
      </c>
      <c r="B15" s="18" t="s">
        <v>141</v>
      </c>
      <c r="C15" s="8">
        <v>105395.54</v>
      </c>
      <c r="D15" s="9">
        <f t="shared" si="0"/>
        <v>0.17804062460983336</v>
      </c>
      <c r="E15" s="12">
        <v>0.6</v>
      </c>
      <c r="F15" s="12">
        <v>0.4</v>
      </c>
      <c r="G15" s="12"/>
      <c r="H15" s="12"/>
      <c r="I15" s="12"/>
      <c r="J15" s="12"/>
      <c r="K15" s="99">
        <f t="shared" si="1"/>
        <v>1</v>
      </c>
    </row>
    <row r="16" spans="1:11" x14ac:dyDescent="0.25">
      <c r="A16" s="162">
        <f>'PO ESCOLA'!B37</f>
        <v>3</v>
      </c>
      <c r="B16" s="18" t="s">
        <v>79</v>
      </c>
      <c r="C16" s="85">
        <v>28951.14</v>
      </c>
      <c r="D16" s="9">
        <f t="shared" si="0"/>
        <v>4.8906045253591671E-2</v>
      </c>
      <c r="E16" s="12"/>
      <c r="F16" s="12">
        <v>0.25</v>
      </c>
      <c r="G16" s="12"/>
      <c r="H16" s="12">
        <v>0.25</v>
      </c>
      <c r="I16" s="12">
        <v>0.5</v>
      </c>
      <c r="J16" s="12"/>
      <c r="K16" s="99">
        <f t="shared" si="1"/>
        <v>1</v>
      </c>
    </row>
    <row r="17" spans="1:11" ht="15" customHeight="1" x14ac:dyDescent="0.25">
      <c r="A17" s="162">
        <f>'PO ESCOLA'!B66</f>
        <v>4</v>
      </c>
      <c r="B17" s="19" t="s">
        <v>80</v>
      </c>
      <c r="C17" s="8">
        <v>76171.100000000006</v>
      </c>
      <c r="D17" s="9">
        <f t="shared" si="0"/>
        <v>0.1286729041970664</v>
      </c>
      <c r="E17" s="12">
        <v>0.5</v>
      </c>
      <c r="F17" s="12"/>
      <c r="G17" s="12">
        <v>0.5</v>
      </c>
      <c r="H17" s="12"/>
      <c r="I17" s="12"/>
      <c r="J17" s="12"/>
      <c r="K17" s="99">
        <f t="shared" si="1"/>
        <v>1</v>
      </c>
    </row>
    <row r="18" spans="1:11" x14ac:dyDescent="0.25">
      <c r="A18" s="162">
        <f>'PO ESCOLA'!B78</f>
        <v>5</v>
      </c>
      <c r="B18" s="18" t="s">
        <v>22</v>
      </c>
      <c r="C18" s="8">
        <v>69429.899999999994</v>
      </c>
      <c r="D18" s="9">
        <f t="shared" si="0"/>
        <v>0.11728525478970239</v>
      </c>
      <c r="E18" s="12"/>
      <c r="F18" s="12"/>
      <c r="G18" s="12"/>
      <c r="H18" s="12"/>
      <c r="I18" s="12">
        <v>0.5</v>
      </c>
      <c r="J18" s="12">
        <v>0.5</v>
      </c>
      <c r="K18" s="99">
        <f t="shared" si="1"/>
        <v>1</v>
      </c>
    </row>
    <row r="19" spans="1:11" x14ac:dyDescent="0.25">
      <c r="A19" s="162">
        <f>'PO ESCOLA'!B92</f>
        <v>6</v>
      </c>
      <c r="B19" s="18" t="s">
        <v>76</v>
      </c>
      <c r="C19" s="8">
        <v>119214.68</v>
      </c>
      <c r="D19" s="9">
        <f t="shared" si="0"/>
        <v>0.20138476533125985</v>
      </c>
      <c r="E19" s="12"/>
      <c r="F19" s="12">
        <v>0.5</v>
      </c>
      <c r="G19" s="12">
        <v>0.5</v>
      </c>
      <c r="H19" s="12"/>
      <c r="I19" s="12"/>
      <c r="J19" s="12"/>
      <c r="K19" s="99">
        <f t="shared" si="1"/>
        <v>1</v>
      </c>
    </row>
    <row r="20" spans="1:11" x14ac:dyDescent="0.25">
      <c r="A20" s="162">
        <f>'PO ESCOLA'!B105</f>
        <v>7</v>
      </c>
      <c r="B20" s="18" t="s">
        <v>29</v>
      </c>
      <c r="C20" s="8">
        <v>76167.78</v>
      </c>
      <c r="D20" s="9">
        <f t="shared" si="0"/>
        <v>0.12866729584899297</v>
      </c>
      <c r="E20" s="12"/>
      <c r="F20" s="12"/>
      <c r="G20" s="12">
        <v>0.5</v>
      </c>
      <c r="H20" s="12">
        <v>0.5</v>
      </c>
      <c r="I20" s="12"/>
      <c r="J20" s="12"/>
      <c r="K20" s="99">
        <f t="shared" si="1"/>
        <v>1</v>
      </c>
    </row>
    <row r="21" spans="1:11" x14ac:dyDescent="0.25">
      <c r="A21" s="162">
        <f>'PO ESCOLA'!B112</f>
        <v>8</v>
      </c>
      <c r="B21" s="18" t="s">
        <v>33</v>
      </c>
      <c r="C21" s="8">
        <v>66277.279999999999</v>
      </c>
      <c r="D21" s="9">
        <f t="shared" si="0"/>
        <v>0.11195965530079183</v>
      </c>
      <c r="E21" s="12"/>
      <c r="F21" s="12"/>
      <c r="G21" s="12"/>
      <c r="H21" s="12">
        <v>1</v>
      </c>
      <c r="I21" s="12"/>
      <c r="J21" s="12"/>
      <c r="K21" s="99">
        <f t="shared" si="1"/>
        <v>1</v>
      </c>
    </row>
    <row r="22" spans="1:11" x14ac:dyDescent="0.25">
      <c r="A22" s="162">
        <f>'PO ESCOLA'!B122</f>
        <v>9</v>
      </c>
      <c r="B22" s="18" t="s">
        <v>36</v>
      </c>
      <c r="C22" s="8">
        <v>18984.77</v>
      </c>
      <c r="D22" s="9">
        <f t="shared" si="0"/>
        <v>3.2070240437821432E-2</v>
      </c>
      <c r="E22" s="12"/>
      <c r="F22" s="12"/>
      <c r="G22" s="12"/>
      <c r="H22" s="12"/>
      <c r="I22" s="12"/>
      <c r="J22" s="12">
        <v>1</v>
      </c>
      <c r="K22" s="99">
        <f t="shared" si="1"/>
        <v>1</v>
      </c>
    </row>
    <row r="23" spans="1:11" x14ac:dyDescent="0.25">
      <c r="A23" s="162">
        <f>'PO ESCOLA'!B131</f>
        <v>10</v>
      </c>
      <c r="B23" s="18" t="s">
        <v>313</v>
      </c>
      <c r="C23" s="8">
        <v>571.9</v>
      </c>
      <c r="D23" s="9">
        <f t="shared" si="0"/>
        <v>9.660886334883213E-4</v>
      </c>
      <c r="E23" s="12"/>
      <c r="F23" s="12"/>
      <c r="G23" s="12"/>
      <c r="H23" s="12"/>
      <c r="I23" s="12">
        <v>1</v>
      </c>
      <c r="J23" s="12"/>
      <c r="K23" s="99">
        <f t="shared" si="1"/>
        <v>1</v>
      </c>
    </row>
    <row r="24" spans="1:11" x14ac:dyDescent="0.25">
      <c r="A24" s="162">
        <v>11</v>
      </c>
      <c r="B24" s="18" t="s">
        <v>142</v>
      </c>
      <c r="C24" s="8">
        <v>20584.349999999999</v>
      </c>
      <c r="D24" s="9">
        <f t="shared" si="0"/>
        <v>3.4772349296634593E-2</v>
      </c>
      <c r="E24" s="12"/>
      <c r="F24" s="12"/>
      <c r="G24" s="12">
        <v>0.5</v>
      </c>
      <c r="H24" s="12">
        <v>0.5</v>
      </c>
      <c r="I24" s="12"/>
      <c r="J24" s="12"/>
      <c r="K24" s="99">
        <f t="shared" si="1"/>
        <v>1</v>
      </c>
    </row>
    <row r="25" spans="1:11" s="7" customFormat="1" x14ac:dyDescent="0.25">
      <c r="A25" s="219"/>
      <c r="B25" s="220"/>
      <c r="C25" s="10">
        <f>SUM(C14:C24)</f>
        <v>591974.67000000004</v>
      </c>
      <c r="D25" s="11">
        <f t="shared" si="0"/>
        <v>1</v>
      </c>
      <c r="E25" s="13">
        <f>(E14+E15+E16+E17+E18+E19+E20+E21+E22+E23+E24)/12</f>
        <v>0.17500000000000002</v>
      </c>
      <c r="F25" s="13">
        <f>(F14+F15+F16+F17+F18+F19+F20+F21+F22+F23+F24)/12</f>
        <v>9.5833333333333326E-2</v>
      </c>
      <c r="G25" s="13">
        <f>(G14+G15+G16+G17+G18+G19+G20+G21+G22+G23+G24)/12</f>
        <v>0.16666666666666666</v>
      </c>
      <c r="H25" s="13">
        <f>(H14+H15+H24+H16+H17+H18+H19+H20+H21+H22+H23)/12</f>
        <v>0.1875</v>
      </c>
      <c r="I25" s="13">
        <f>(I14+I15+I24+I16+I17+I18+I19+I20+I21+I22+I23)/12</f>
        <v>0.16666666666666666</v>
      </c>
      <c r="J25" s="13">
        <f>(J14+J15+J24+J16+J17+J18+J19+J20+J21+J22+J23)/12</f>
        <v>0.125</v>
      </c>
      <c r="K25" s="100">
        <v>1</v>
      </c>
    </row>
    <row r="26" spans="1:11" x14ac:dyDescent="0.25">
      <c r="A26" s="101"/>
      <c r="K26" s="17"/>
    </row>
    <row r="27" spans="1:11" x14ac:dyDescent="0.25">
      <c r="A27" s="101"/>
      <c r="B27" t="s">
        <v>337</v>
      </c>
      <c r="K27" s="17"/>
    </row>
    <row r="28" spans="1:11" x14ac:dyDescent="0.25">
      <c r="A28" s="101"/>
      <c r="B28"/>
      <c r="K28" s="17"/>
    </row>
    <row r="29" spans="1:11" x14ac:dyDescent="0.25">
      <c r="A29" s="101"/>
      <c r="B29" s="1"/>
      <c r="C29" s="1"/>
      <c r="D29" s="1"/>
      <c r="E29" s="217"/>
      <c r="F29" s="217"/>
      <c r="K29" s="17"/>
    </row>
    <row r="30" spans="1:11" x14ac:dyDescent="0.25">
      <c r="A30" s="101"/>
      <c r="B30" s="1" t="s">
        <v>81</v>
      </c>
      <c r="C30" s="1"/>
      <c r="D30" s="1"/>
      <c r="E30" s="1" t="s">
        <v>321</v>
      </c>
      <c r="F30" s="1"/>
      <c r="G30" s="1"/>
      <c r="K30" s="17"/>
    </row>
    <row r="31" spans="1:11" x14ac:dyDescent="0.25">
      <c r="A31" s="101"/>
      <c r="B31" s="1" t="s">
        <v>299</v>
      </c>
      <c r="C31" s="1"/>
      <c r="D31" s="1"/>
      <c r="E31" s="1" t="s">
        <v>322</v>
      </c>
      <c r="F31" s="1"/>
      <c r="G31" s="1"/>
      <c r="K31" s="17"/>
    </row>
    <row r="32" spans="1:11" x14ac:dyDescent="0.25">
      <c r="A32" s="169"/>
      <c r="B32" s="170"/>
      <c r="C32" s="170"/>
      <c r="D32" s="171"/>
      <c r="E32" s="218"/>
      <c r="F32" s="218"/>
      <c r="G32" s="171"/>
      <c r="H32" s="171"/>
      <c r="I32" s="171"/>
      <c r="J32" s="171"/>
      <c r="K32" s="172"/>
    </row>
  </sheetData>
  <mergeCells count="19">
    <mergeCell ref="E32:F32"/>
    <mergeCell ref="A25:B25"/>
    <mergeCell ref="A4:K4"/>
    <mergeCell ref="A7:C7"/>
    <mergeCell ref="A8:C8"/>
    <mergeCell ref="A9:C9"/>
    <mergeCell ref="A11:A13"/>
    <mergeCell ref="B11:B13"/>
    <mergeCell ref="C11:C13"/>
    <mergeCell ref="D11:D13"/>
    <mergeCell ref="E11:K11"/>
    <mergeCell ref="K12:K13"/>
    <mergeCell ref="E12:E13"/>
    <mergeCell ref="F12:F13"/>
    <mergeCell ref="G12:G13"/>
    <mergeCell ref="H12:H13"/>
    <mergeCell ref="I12:I13"/>
    <mergeCell ref="J12:J13"/>
    <mergeCell ref="E29:F29"/>
  </mergeCells>
  <pageMargins left="0.511811024" right="0.511811024" top="0.78740157499999996" bottom="0.78740157499999996" header="0.31496062000000002" footer="0.31496062000000002"/>
  <pageSetup paperSize="9" scale="82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PO ESCOLA</vt:lpstr>
      <vt:lpstr>CRONOGRAMA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</dc:creator>
  <cp:lastModifiedBy>Engenharia</cp:lastModifiedBy>
  <cp:lastPrinted>2024-07-24T18:14:46Z</cp:lastPrinted>
  <dcterms:created xsi:type="dcterms:W3CDTF">2016-06-02T18:30:22Z</dcterms:created>
  <dcterms:modified xsi:type="dcterms:W3CDTF">2024-07-24T18:15:26Z</dcterms:modified>
</cp:coreProperties>
</file>